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45" windowWidth="6780" windowHeight="319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1.1'!$A$1:$M$43</definedName>
    <definedName name="_xlnm.Print_Area" localSheetId="15">'CUADRO 1.10'!$A$3:$Q$58</definedName>
    <definedName name="_xlnm.Print_Area" localSheetId="16">'CUADRO 1.11'!$A$3:$Q$48</definedName>
    <definedName name="_xlnm.Print_Area" localSheetId="17">'CUADRO 1.12'!$A$3:$Q$23</definedName>
    <definedName name="_xlnm.Print_Area" localSheetId="18">'CUADRO 1.13'!$A$3:$Q$12</definedName>
    <definedName name="_xlnm.Print_Area" localSheetId="7">'CUADRO 1.6 B'!$A$3:$I$63</definedName>
    <definedName name="_xlnm.Print_Area" localSheetId="10">'CUADRO 1.8 B'!$A$3:$Q$39</definedName>
    <definedName name="_xlnm.Print_Area" localSheetId="11">'CUADRO 1.8 C'!$A$3:$Q$60</definedName>
    <definedName name="_xlnm.Print_Area" localSheetId="13">'CUADRO 1.9 B'!$A$3:$Q$38</definedName>
    <definedName name="_xlnm.Print_Area" localSheetId="14">'CUADRO 1.9C'!$A$3:$Q$51</definedName>
    <definedName name="PAX_NACIONAL" localSheetId="3">'CUADRO 1,3'!$A$5:$H$21</definedName>
    <definedName name="PAX_NACIONAL" localSheetId="4">'CUADRO 1,4'!$A$5:$N$32</definedName>
    <definedName name="PAX_NACIONAL" localSheetId="8">'CUADRO 1,7'!$A$5:$H$33</definedName>
    <definedName name="PAX_NACIONAL" localSheetId="9">'CUADRO 1,8'!$A$5:$H$56</definedName>
    <definedName name="PAX_NACIONAL" localSheetId="12">'CUADRO 1,9'!$A$5:$H$41</definedName>
    <definedName name="PAX_NACIONAL" localSheetId="15">'CUADRO 1.10'!$A$5:$N$57</definedName>
    <definedName name="PAX_NACIONAL" localSheetId="16">'CUADRO 1.11'!$A$5:$N$48</definedName>
    <definedName name="PAX_NACIONAL" localSheetId="17">'CUADRO 1.12'!$A$5:$N$22</definedName>
    <definedName name="PAX_NACIONAL" localSheetId="18">'CUADRO 1.13'!$A$5:$N$12</definedName>
    <definedName name="PAX_NACIONAL" localSheetId="5">'CUADRO 1.5'!$A$5:$N$35</definedName>
    <definedName name="PAX_NACIONAL" localSheetId="6">'CUADRO 1.6'!$A$5:$H$46</definedName>
    <definedName name="PAX_NACIONAL" localSheetId="7">'CUADRO 1.6 B'!$A$5:$H$62</definedName>
    <definedName name="PAX_NACIONAL" localSheetId="10">'CUADRO 1.8 B'!$A$5:$N$36</definedName>
    <definedName name="PAX_NACIONAL" localSheetId="11">'CUADRO 1.8 C'!$A$5:$N$57</definedName>
    <definedName name="PAX_NACIONAL" localSheetId="13">'CUADRO 1.9 B'!$A$5:$N$35</definedName>
    <definedName name="PAX_NACIONAL" localSheetId="14">'CUADRO 1.9C'!$A$5:$N$48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<sst xmlns="http://schemas.openxmlformats.org/spreadsheetml/2006/main" count="1060" uniqueCount="361">
  <si>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</si>
  <si>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</si>
  <si>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</si>
  <si>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</si>
  <si>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</si>
  <si>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</si>
  <si>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</si>
  <si>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</si>
  <si>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</si>
  <si>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</si>
  <si>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</si>
  <si>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</si>
  <si>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</si>
  <si>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</si>
  <si>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</si>
  <si>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</si>
  <si>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</si>
  <si>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</si>
  <si>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</si>
  <si>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</si>
  <si>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</si>
  <si>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</si>
  <si>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</si>
  <si>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</si>
  <si>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</si>
  <si>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</si>
  <si>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</si>
  <si>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</si>
  <si>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</si>
  <si>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</si>
  <si>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</si>
  <si>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</si>
  <si>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</si>
  <si>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</si>
  <si>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</si>
  <si>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</si>
  <si>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</si>
  <si>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</si>
  <si>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</si>
  <si>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</si>
  <si>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</si>
  <si>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</si>
  <si>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</si>
  <si>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</si>
  <si>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</si>
  <si>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</si>
  <si>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</si>
  <si>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</si>
  <si>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</si>
  <si>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</si>
  <si>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</si>
  <si>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</si>
  <si>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</si>
  <si>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</si>
  <si>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</si>
  <si>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</si>
  <si>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</si>
  <si>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</si>
  <si>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</si>
  <si>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</si>
  <si>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</si>
  <si>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</si>
  <si>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</si>
  <si>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</si>
  <si>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</si>
  <si>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</si>
  <si>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</si>
  <si>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</si>
  <si>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</si>
  <si>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</si>
  <si>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</si>
  <si>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</si>
  <si>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</si>
  <si>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</si>
  <si>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Sep 2008</t>
  </si>
  <si>
    <t>Ene- Sep 2009</t>
  </si>
  <si>
    <t>Variación Mensual %</t>
  </si>
  <si>
    <t>Sep 2009 - Sep 2008</t>
  </si>
  <si>
    <t>Variación Acumulada %</t>
  </si>
  <si>
    <t>Ene - Sep 2009 / Ene - Sep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</si>
  <si>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</si>
  <si>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</si>
  <si>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</si>
  <si>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</si>
  <si>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</si>
  <si>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</si>
  <si>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Septiembre 2009</t>
  </si>
  <si>
    <t>% PART</t>
  </si>
  <si>
    <t>Septiembre 2008</t>
  </si>
  <si>
    <t>% Var.</t>
  </si>
  <si>
    <t>Ene - Sep 2009</t>
  </si>
  <si>
    <t>Ene - Sep 2008</t>
  </si>
  <si>
    <t>Avianca</t>
  </si>
  <si>
    <t>Aires</t>
  </si>
  <si>
    <t>SAM</t>
  </si>
  <si>
    <t>Aerorepublica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</si>
  <si>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</si>
  <si>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</si>
  <si>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</si>
  <si>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</si>
  <si>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</si>
  <si>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</si>
  <si>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</si>
  <si>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</si>
  <si>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Tampa</t>
  </si>
  <si>
    <t>Selva</t>
  </si>
  <si>
    <t>Sadelca</t>
  </si>
  <si>
    <t>Air Colombia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</si>
  <si>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</si>
  <si>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</si>
  <si>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</si>
  <si>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</si>
  <si>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</si>
  <si>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</si>
  <si>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Copa</t>
  </si>
  <si>
    <t>American</t>
  </si>
  <si>
    <t>Continental</t>
  </si>
  <si>
    <t>Iberia</t>
  </si>
  <si>
    <t>Lan Peru</t>
  </si>
  <si>
    <t>Air France</t>
  </si>
  <si>
    <t>Taca</t>
  </si>
  <si>
    <t>Spirit Airlines</t>
  </si>
  <si>
    <t>Delta</t>
  </si>
  <si>
    <t>Mexicana</t>
  </si>
  <si>
    <t>Jetblue</t>
  </si>
  <si>
    <t>Lan Chile</t>
  </si>
  <si>
    <t>Air Comet</t>
  </si>
  <si>
    <t>Air Canada</t>
  </si>
  <si>
    <t>Lacsa</t>
  </si>
  <si>
    <t>VRG Lineas Aereas</t>
  </si>
  <si>
    <t>Aerogal</t>
  </si>
  <si>
    <t>Aerol. Argentinas</t>
  </si>
  <si>
    <t>Tame</t>
  </si>
  <si>
    <t>Cubana</t>
  </si>
  <si>
    <t>Dutch Antilles</t>
  </si>
  <si>
    <t>Información provisional. *: Variación superior a 500%.</t>
  </si>
  <si>
    <t>Cuadro 1.5 Carga internacional por empresa</t>
  </si>
  <si>
    <t>Arrow</t>
  </si>
  <si>
    <t>Centurion</t>
  </si>
  <si>
    <t>Martinair</t>
  </si>
  <si>
    <t>Ups</t>
  </si>
  <si>
    <t>Vensecar C.A.</t>
  </si>
  <si>
    <t>Mas Air</t>
  </si>
  <si>
    <t>Florida West</t>
  </si>
  <si>
    <t>Fedex</t>
  </si>
  <si>
    <t>Cargolux</t>
  </si>
  <si>
    <t>Absa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</si>
  <si>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</si>
  <si>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</si>
  <si>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</si>
  <si>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</si>
  <si>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Septiembre 2008 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</si>
  <si>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</si>
  <si>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</si>
  <si>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</si>
  <si>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</si>
  <si>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</si>
  <si>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</si>
  <si>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</si>
  <si>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</si>
  <si>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</si>
  <si>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BOG-ADZ-BOG</t>
  </si>
  <si>
    <t>BOG-MTR-BOG</t>
  </si>
  <si>
    <t>BOG-EOH-BOG</t>
  </si>
  <si>
    <t>BOG-NVA-BOG</t>
  </si>
  <si>
    <t>BOG-MZL-BOG</t>
  </si>
  <si>
    <t>CLO-MDE-CLO</t>
  </si>
  <si>
    <t>BOG-EYP-BOG</t>
  </si>
  <si>
    <t>BOG-AXM-BOG</t>
  </si>
  <si>
    <t>APO-EOH-APO</t>
  </si>
  <si>
    <t>CTG-MDE-CTG</t>
  </si>
  <si>
    <t>BOG-PSO-BOG</t>
  </si>
  <si>
    <t>EOH-UIB-EOH</t>
  </si>
  <si>
    <t>BOG-IBE-BOG</t>
  </si>
  <si>
    <t>BOG-LET-BOG</t>
  </si>
  <si>
    <t>CLO-CTG-CLO</t>
  </si>
  <si>
    <t>ADZ-CLO-ADZ</t>
  </si>
  <si>
    <t>BOG-VUP-BOG</t>
  </si>
  <si>
    <t>BAQ-MDE-BAQ</t>
  </si>
  <si>
    <t>EOH-MTR-EOH</t>
  </si>
  <si>
    <t>BOG-PPN-BOG</t>
  </si>
  <si>
    <t>ADZ-MDE-ADZ</t>
  </si>
  <si>
    <t>CUC-BGA-CUC</t>
  </si>
  <si>
    <t>BOG-AUC-BOG</t>
  </si>
  <si>
    <t>CLO-BAQ-CLO</t>
  </si>
  <si>
    <t>EOH-PEI-EOH</t>
  </si>
  <si>
    <t>CLO-PSO-CLO</t>
  </si>
  <si>
    <t>BOG-FLA-BOG</t>
  </si>
  <si>
    <t>BOG-VVC-BOG</t>
  </si>
  <si>
    <t>MDE-SMR-MDE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</si>
  <si>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</si>
  <si>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</si>
  <si>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</si>
  <si>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</si>
  <si>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</si>
  <si>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</si>
  <si>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</si>
  <si>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</si>
  <si>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</si>
  <si>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</si>
  <si>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</si>
  <si>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</si>
  <si>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</si>
  <si>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</si>
  <si>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</si>
  <si>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</si>
  <si>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</si>
  <si>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</si>
  <si>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</si>
  <si>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BOG-FLL-BOG</t>
  </si>
  <si>
    <t>CLO-MIA-CLO</t>
  </si>
  <si>
    <t>BOG-IAH-BOG</t>
  </si>
  <si>
    <t>BOG-ORL-BOG</t>
  </si>
  <si>
    <t>BOG-ATL-BOG</t>
  </si>
  <si>
    <t>BAQ-MIA-BAQ</t>
  </si>
  <si>
    <t>BOG-YYZ-BOG</t>
  </si>
  <si>
    <t>CTG-FLL-CTG</t>
  </si>
  <si>
    <t>SURAMERICA</t>
  </si>
  <si>
    <t>BOG-LIM-BOG</t>
  </si>
  <si>
    <t>BOG-CCS-BOG</t>
  </si>
  <si>
    <t>BOG-UIO-BOG</t>
  </si>
  <si>
    <t>BOG-BUE-BOG</t>
  </si>
  <si>
    <t>BOG-SAO-BOG</t>
  </si>
  <si>
    <t>BOG-SCL-BOG</t>
  </si>
  <si>
    <t>MDE-UIO-MDE</t>
  </si>
  <si>
    <t>MDE-CCS-MDE</t>
  </si>
  <si>
    <t>BOG-GYE-BOG</t>
  </si>
  <si>
    <t>MDE-LIM-MDE</t>
  </si>
  <si>
    <t>CLO-UIO-CLO</t>
  </si>
  <si>
    <t>EUROPA</t>
  </si>
  <si>
    <t>BOG-MAD-BOG</t>
  </si>
  <si>
    <t>BOG-CDG-BOG</t>
  </si>
  <si>
    <t>CLO-MAD-CLO</t>
  </si>
  <si>
    <t>MDE-MAD-MDE</t>
  </si>
  <si>
    <t>BOG-BCN-BOG</t>
  </si>
  <si>
    <t>CTG-MAD-CTG</t>
  </si>
  <si>
    <t>CENTRO AMERICA</t>
  </si>
  <si>
    <t>BOG-PTY-BOG</t>
  </si>
  <si>
    <t>BOG-MEX-BOG</t>
  </si>
  <si>
    <t>MDE-PTY-MDE</t>
  </si>
  <si>
    <t>CLO-PTY-CLO</t>
  </si>
  <si>
    <t>BOG-SJO-BOG</t>
  </si>
  <si>
    <t>BAQ-PTY-BAQ</t>
  </si>
  <si>
    <t>BOG-SDQ-BOG</t>
  </si>
  <si>
    <t>ISLAS CARIBE</t>
  </si>
  <si>
    <t>BOG-HAV-BOG</t>
  </si>
  <si>
    <t>BOG-AUA-BOG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</si>
  <si>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</si>
  <si>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</si>
  <si>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</si>
  <si>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</si>
  <si>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</si>
  <si>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</si>
  <si>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</si>
  <si>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Septiembre 2009</t>
  </si>
  <si>
    <t>Enero - Septiembre 2008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</si>
  <si>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</si>
  <si>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</si>
  <si>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</si>
  <si>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</si>
  <si>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</si>
  <si>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</si>
  <si>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</si>
  <si>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ARGENTINA</t>
  </si>
  <si>
    <t>BRASIL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</si>
  <si>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</si>
  <si>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</si>
  <si>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</si>
  <si>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</si>
  <si>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</si>
  <si>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</si>
  <si>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</si>
  <si>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</si>
  <si>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</si>
  <si>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</si>
  <si>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</si>
  <si>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</si>
  <si>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</si>
  <si>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</si>
  <si>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</si>
  <si>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</si>
  <si>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</si>
  <si>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</si>
  <si>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</si>
  <si>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</si>
  <si>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</si>
  <si>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</si>
  <si>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</si>
  <si>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</si>
  <si>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Información Provisional. *: Variación superior a 500%. Fuente: Empresas Aéreas. Carga en toneladas.</t>
  </si>
  <si>
    <t>Cuadro 1.9C Carga Internacional por Continente y Empresa</t>
  </si>
  <si>
    <t>Linea A. Carguera de Col.</t>
  </si>
  <si>
    <t>Cuadro 1.10 Pasajeros Nacionales por Aeropuerto</t>
  </si>
  <si>
    <t>AEROPUERTO</t>
  </si>
  <si>
    <t>BOGOTA</t>
  </si>
  <si>
    <t>CALI</t>
  </si>
  <si>
    <t>RIONEGRO - ANTIOQUIA</t>
  </si>
  <si>
    <t>CARTAGENA</t>
  </si>
  <si>
    <t>BARRANQUILLA</t>
  </si>
  <si>
    <t>BUCARAMANGA</t>
  </si>
  <si>
    <t>MEDELLIN</t>
  </si>
  <si>
    <t>SAN ANDRES - ISLA</t>
  </si>
  <si>
    <t>SANTA MARTA</t>
  </si>
  <si>
    <t>CUCUTA</t>
  </si>
  <si>
    <t>PEREIRA</t>
  </si>
  <si>
    <t>MONTERIA</t>
  </si>
  <si>
    <t>MANIZALES</t>
  </si>
  <si>
    <t>NEIVA</t>
  </si>
  <si>
    <t>ARMENIA</t>
  </si>
  <si>
    <t>PASTO</t>
  </si>
  <si>
    <t>QUIBDO</t>
  </si>
  <si>
    <t>EL YOPAL</t>
  </si>
  <si>
    <t>IBAGUE</t>
  </si>
  <si>
    <t>CAREPA</t>
  </si>
  <si>
    <t>BARRANCABERMEJA</t>
  </si>
  <si>
    <t>LETICIA</t>
  </si>
  <si>
    <t>VALLEDUPAR</t>
  </si>
  <si>
    <t>POPAYAN</t>
  </si>
  <si>
    <t>ARAUCA - MUNICIPIO</t>
  </si>
  <si>
    <t>VILLAVICENCIO</t>
  </si>
  <si>
    <t>COROZAL</t>
  </si>
  <si>
    <t>FLORENCIA</t>
  </si>
  <si>
    <t>PUERTO ASIS</t>
  </si>
  <si>
    <t>RIOHACHA</t>
  </si>
  <si>
    <t>TUMACO</t>
  </si>
  <si>
    <t>CAUCASIA</t>
  </si>
  <si>
    <t>BAHIA SOLANO</t>
  </si>
  <si>
    <t>GUAPI</t>
  </si>
  <si>
    <t>PUERTO CARRENO</t>
  </si>
  <si>
    <t>PROVIDENCIA</t>
  </si>
  <si>
    <t>PUERTO INIRIDA</t>
  </si>
  <si>
    <t>CARTAGO</t>
  </si>
  <si>
    <t>REMEDIOS</t>
  </si>
  <si>
    <t>VILLA GARZON</t>
  </si>
  <si>
    <t>EL BAGRE</t>
  </si>
  <si>
    <t>SAN JOSE DEL GUAVIARE</t>
  </si>
  <si>
    <t>MITU</t>
  </si>
  <si>
    <t>PUERTO LEGUIZAMO</t>
  </si>
  <si>
    <t>BUENAVENTURA</t>
  </si>
  <si>
    <t>NUQUI</t>
  </si>
  <si>
    <t>ALDANA</t>
  </si>
  <si>
    <t>CONDOTO</t>
  </si>
  <si>
    <t>CAPURGANA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</si>
  <si>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</si>
  <si>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</si>
  <si>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</si>
  <si>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Enero - septiembre 2009</t>
  </si>
  <si>
    <t>MELGAR</t>
  </si>
  <si>
    <t>LA MACARENA</t>
  </si>
  <si>
    <t>LA URIBE</t>
  </si>
  <si>
    <t>MIRAFLORES - GUAVIARE</t>
  </si>
  <si>
    <t>CARURU</t>
  </si>
  <si>
    <t>SANTA RITA - VICHADA</t>
  </si>
  <si>
    <t>LA CHORRERA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</si>
  <si>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</si>
  <si>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</si>
  <si>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</si>
  <si>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</si>
  <si>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</si>
  <si>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</si>
  <si>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Boletín Origen-Destino Septiembre 2009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</si>
</sst>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sz val="12"/>
      <color indexed="12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7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7" borderId="10" xfId="0" applyFont="1" applyFill="1" applyBorder="1" applyAlignment="1">
      <alignment/>
    </xf>
    <xf numFmtId="0" fontId="23" fillId="7" borderId="11" xfId="0" applyFont="1" applyFill="1" applyBorder="1" applyAlignment="1">
      <alignment/>
    </xf>
    <xf numFmtId="0" fontId="24" fillId="7" borderId="12" xfId="0" applyFont="1" applyFill="1" applyBorder="1" applyAlignment="1">
      <alignment/>
    </xf>
    <xf numFmtId="0" fontId="23" fillId="7" borderId="13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0" fontId="26" fillId="7" borderId="12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3" fillId="7" borderId="15" xfId="0" applyFont="1" applyFill="1" applyBorder="1" applyAlignment="1">
      <alignment/>
    </xf>
    <xf numFmtId="0" fontId="27" fillId="5" borderId="10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17" fontId="23" fillId="0" borderId="0" xfId="0" applyNumberFormat="1" applyFont="1" applyFill="1" applyAlignment="1">
      <alignment/>
    </xf>
    <xf numFmtId="0" fontId="28" fillId="5" borderId="12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23" fillId="5" borderId="14" xfId="0" applyFont="1" applyFill="1" applyBorder="1" applyAlignment="1">
      <alignment/>
    </xf>
    <xf numFmtId="0" fontId="23" fillId="5" borderId="15" xfId="0" applyFont="1" applyFill="1" applyBorder="1" applyAlignment="1">
      <alignment/>
    </xf>
    <xf numFmtId="0" fontId="30" fillId="2" borderId="16" xfId="0" applyFont="1" applyFill="1" applyBorder="1" applyAlignment="1">
      <alignment/>
    </xf>
    <xf numFmtId="0" fontId="31" fillId="2" borderId="16" xfId="45" applyFont="1" applyFill="1" applyBorder="1" applyAlignment="1">
      <alignment horizontal="left" indent="1"/>
    </xf>
    <xf numFmtId="0" fontId="30" fillId="0" borderId="16" xfId="0" applyFont="1" applyFill="1" applyBorder="1" applyAlignment="1">
      <alignment/>
    </xf>
    <xf numFmtId="0" fontId="32" fillId="0" borderId="16" xfId="45" applyFont="1" applyFill="1" applyBorder="1" applyAlignment="1">
      <alignment horizontal="left" indent="1"/>
    </xf>
    <xf numFmtId="0" fontId="32" fillId="2" borderId="16" xfId="45" applyFont="1" applyFill="1" applyBorder="1" applyAlignment="1">
      <alignment horizontal="left" indent="1"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45" applyFont="1" applyFill="1" applyAlignment="1">
      <alignment/>
    </xf>
    <xf numFmtId="37" fontId="37" fillId="0" borderId="0" xfId="63" applyFont="1">
      <alignment/>
      <protection/>
    </xf>
    <xf numFmtId="37" fontId="38" fillId="2" borderId="17" xfId="45" applyFont="1" applyFill="1" applyBorder="1" applyAlignment="1">
      <alignment horizontal="center"/>
    </xf>
    <xf numFmtId="37" fontId="38" fillId="2" borderId="18" xfId="45" applyFont="1" applyFill="1" applyBorder="1" applyAlignment="1">
      <alignment horizontal="center"/>
    </xf>
    <xf numFmtId="37" fontId="39" fillId="7" borderId="19" xfId="63" applyFont="1" applyFill="1" applyBorder="1" applyAlignment="1">
      <alignment horizontal="center" vertical="center"/>
      <protection/>
    </xf>
    <xf numFmtId="37" fontId="39" fillId="7" borderId="20" xfId="63" applyFont="1" applyFill="1" applyBorder="1" applyAlignment="1">
      <alignment horizontal="center" vertical="center"/>
      <protection/>
    </xf>
    <xf numFmtId="37" fontId="39" fillId="7" borderId="21" xfId="63" applyFont="1" applyFill="1" applyBorder="1" applyAlignment="1">
      <alignment horizontal="center" vertical="center"/>
      <protection/>
    </xf>
    <xf numFmtId="37" fontId="39" fillId="7" borderId="22" xfId="63" applyFont="1" applyFill="1" applyBorder="1" applyAlignment="1">
      <alignment horizontal="center" vertical="center"/>
      <protection/>
    </xf>
    <xf numFmtId="37" fontId="39" fillId="7" borderId="0" xfId="63" applyFont="1" applyFill="1" applyBorder="1" applyAlignment="1">
      <alignment horizontal="center" vertical="center"/>
      <protection/>
    </xf>
    <xf numFmtId="37" fontId="39" fillId="7" borderId="23" xfId="63" applyFont="1" applyFill="1" applyBorder="1" applyAlignment="1">
      <alignment horizontal="center" vertical="center"/>
      <protection/>
    </xf>
    <xf numFmtId="37" fontId="40" fillId="7" borderId="24" xfId="63" applyFont="1" applyFill="1" applyBorder="1" applyAlignment="1">
      <alignment vertical="center"/>
      <protection/>
    </xf>
    <xf numFmtId="37" fontId="40" fillId="7" borderId="25" xfId="63" applyFont="1" applyFill="1" applyBorder="1" applyAlignment="1">
      <alignment vertical="center"/>
      <protection/>
    </xf>
    <xf numFmtId="37" fontId="37" fillId="7" borderId="25" xfId="63" applyFont="1" applyFill="1" applyBorder="1">
      <alignment/>
      <protection/>
    </xf>
    <xf numFmtId="37" fontId="37" fillId="7" borderId="26" xfId="63" applyFont="1" applyFill="1" applyBorder="1">
      <alignment/>
      <protection/>
    </xf>
    <xf numFmtId="37" fontId="41" fillId="7" borderId="19" xfId="63" applyFont="1" applyFill="1" applyBorder="1">
      <alignment/>
      <protection/>
    </xf>
    <xf numFmtId="37" fontId="41" fillId="7" borderId="21" xfId="63" applyFont="1" applyFill="1" applyBorder="1">
      <alignment/>
      <protection/>
    </xf>
    <xf numFmtId="37" fontId="42" fillId="7" borderId="19" xfId="63" applyFont="1" applyFill="1" applyBorder="1" applyAlignment="1" applyProtection="1">
      <alignment horizontal="center" vertical="center"/>
      <protection/>
    </xf>
    <xf numFmtId="37" fontId="42" fillId="7" borderId="20" xfId="63" applyFont="1" applyFill="1" applyBorder="1" applyAlignment="1" applyProtection="1">
      <alignment horizontal="center" vertical="center"/>
      <protection/>
    </xf>
    <xf numFmtId="37" fontId="42" fillId="7" borderId="21" xfId="63" applyFont="1" applyFill="1" applyBorder="1" applyAlignment="1" applyProtection="1">
      <alignment horizontal="center" vertical="center"/>
      <protection/>
    </xf>
    <xf numFmtId="37" fontId="42" fillId="7" borderId="19" xfId="63" applyFont="1" applyFill="1" applyBorder="1" applyAlignment="1">
      <alignment horizontal="center" vertical="center"/>
      <protection/>
    </xf>
    <xf numFmtId="37" fontId="42" fillId="7" borderId="20" xfId="63" applyFont="1" applyFill="1" applyBorder="1" applyAlignment="1">
      <alignment horizontal="center" vertical="center"/>
      <protection/>
    </xf>
    <xf numFmtId="37" fontId="42" fillId="7" borderId="21" xfId="63" applyFont="1" applyFill="1" applyBorder="1" applyAlignment="1">
      <alignment horizontal="center" vertical="center"/>
      <protection/>
    </xf>
    <xf numFmtId="37" fontId="42" fillId="7" borderId="0" xfId="63" applyFont="1" applyFill="1" applyBorder="1" applyAlignment="1">
      <alignment horizontal="center" vertical="center"/>
      <protection/>
    </xf>
    <xf numFmtId="37" fontId="42" fillId="7" borderId="23" xfId="63" applyFont="1" applyFill="1" applyBorder="1" applyAlignment="1">
      <alignment horizontal="center" vertical="center"/>
      <protection/>
    </xf>
    <xf numFmtId="37" fontId="41" fillId="7" borderId="22" xfId="63" applyFont="1" applyFill="1" applyBorder="1">
      <alignment/>
      <protection/>
    </xf>
    <xf numFmtId="37" fontId="41" fillId="7" borderId="23" xfId="63" applyFont="1" applyFill="1" applyBorder="1">
      <alignment/>
      <protection/>
    </xf>
    <xf numFmtId="37" fontId="42" fillId="7" borderId="22" xfId="63" applyFont="1" applyFill="1" applyBorder="1" applyAlignment="1" applyProtection="1">
      <alignment horizontal="center" vertical="center"/>
      <protection/>
    </xf>
    <xf numFmtId="37" fontId="42" fillId="7" borderId="0" xfId="63" applyFont="1" applyFill="1" applyBorder="1" applyAlignment="1" applyProtection="1">
      <alignment horizontal="center" vertical="center"/>
      <protection/>
    </xf>
    <xf numFmtId="37" fontId="42" fillId="7" borderId="23" xfId="63" applyFont="1" applyFill="1" applyBorder="1" applyAlignment="1" applyProtection="1">
      <alignment horizontal="center" vertical="center"/>
      <protection/>
    </xf>
    <xf numFmtId="37" fontId="42" fillId="7" borderId="22" xfId="63" applyFont="1" applyFill="1" applyBorder="1" applyAlignment="1">
      <alignment horizontal="center" vertical="center"/>
      <protection/>
    </xf>
    <xf numFmtId="37" fontId="37" fillId="7" borderId="0" xfId="63" applyFont="1" applyFill="1" applyBorder="1">
      <alignment/>
      <protection/>
    </xf>
    <xf numFmtId="37" fontId="37" fillId="7" borderId="23" xfId="63" applyFont="1" applyFill="1" applyBorder="1">
      <alignment/>
      <protection/>
    </xf>
    <xf numFmtId="37" fontId="43" fillId="7" borderId="22" xfId="63" applyFont="1" applyFill="1" applyBorder="1" applyAlignment="1">
      <alignment horizontal="center"/>
      <protection/>
    </xf>
    <xf numFmtId="37" fontId="43" fillId="7" borderId="23" xfId="63" applyFont="1" applyFill="1" applyBorder="1" applyAlignment="1">
      <alignment horizontal="center"/>
      <protection/>
    </xf>
    <xf numFmtId="37" fontId="42" fillId="7" borderId="27" xfId="63" applyFont="1" applyFill="1" applyBorder="1" applyAlignment="1">
      <alignment horizontal="center" vertical="center"/>
      <protection/>
    </xf>
    <xf numFmtId="37" fontId="42" fillId="7" borderId="28" xfId="63" applyFont="1" applyFill="1" applyBorder="1" applyAlignment="1">
      <alignment horizontal="center" vertical="center"/>
      <protection/>
    </xf>
    <xf numFmtId="37" fontId="42" fillId="7" borderId="29" xfId="63" applyFont="1" applyFill="1" applyBorder="1" applyAlignment="1">
      <alignment horizontal="center" vertical="center" wrapText="1"/>
      <protection/>
    </xf>
    <xf numFmtId="37" fontId="40" fillId="7" borderId="19" xfId="63" applyFont="1" applyFill="1" applyBorder="1" applyAlignment="1" applyProtection="1">
      <alignment horizontal="center" vertical="center"/>
      <protection/>
    </xf>
    <xf numFmtId="37" fontId="40" fillId="7" borderId="20" xfId="63" applyFont="1" applyFill="1" applyBorder="1" applyAlignment="1" applyProtection="1">
      <alignment horizontal="center" vertical="center"/>
      <protection/>
    </xf>
    <xf numFmtId="37" fontId="40" fillId="7" borderId="30" xfId="63" applyFont="1" applyFill="1" applyBorder="1" applyAlignment="1" applyProtection="1">
      <alignment horizontal="center" vertical="center"/>
      <protection/>
    </xf>
    <xf numFmtId="37" fontId="40" fillId="7" borderId="20" xfId="63" applyFont="1" applyFill="1" applyBorder="1" applyAlignment="1" applyProtection="1">
      <alignment horizontal="centerContinuous" vertical="center"/>
      <protection/>
    </xf>
    <xf numFmtId="37" fontId="42" fillId="7" borderId="20" xfId="63" applyFont="1" applyFill="1" applyBorder="1" applyAlignment="1">
      <alignment horizontal="centerContinuous" vertical="center"/>
      <protection/>
    </xf>
    <xf numFmtId="37" fontId="42" fillId="7" borderId="28" xfId="63" applyFont="1" applyFill="1" applyBorder="1" applyAlignment="1">
      <alignment horizontal="centerContinuous" vertical="center"/>
      <protection/>
    </xf>
    <xf numFmtId="37" fontId="43" fillId="7" borderId="31" xfId="63" applyFont="1" applyFill="1" applyBorder="1" applyAlignment="1" applyProtection="1">
      <alignment horizontal="center" vertical="center"/>
      <protection/>
    </xf>
    <xf numFmtId="37" fontId="43" fillId="7" borderId="29" xfId="63" applyFont="1" applyFill="1" applyBorder="1" applyAlignment="1">
      <alignment horizontal="center" vertical="center" wrapText="1"/>
      <protection/>
    </xf>
    <xf numFmtId="37" fontId="43" fillId="7" borderId="20" xfId="63" applyFont="1" applyFill="1" applyBorder="1" applyAlignment="1">
      <alignment horizontal="center" vertical="center"/>
      <protection/>
    </xf>
    <xf numFmtId="37" fontId="43" fillId="7" borderId="32" xfId="63" applyFont="1" applyFill="1" applyBorder="1" applyAlignment="1">
      <alignment horizontal="center" vertical="center" wrapText="1"/>
      <protection/>
    </xf>
    <xf numFmtId="37" fontId="44" fillId="7" borderId="33" xfId="63" applyFont="1" applyFill="1" applyBorder="1" applyAlignment="1">
      <alignment horizontal="center" vertical="center"/>
      <protection/>
    </xf>
    <xf numFmtId="37" fontId="44" fillId="7" borderId="13" xfId="63" applyFont="1" applyFill="1" applyBorder="1" applyAlignment="1">
      <alignment horizontal="center" vertical="center"/>
      <protection/>
    </xf>
    <xf numFmtId="37" fontId="44" fillId="7" borderId="0" xfId="63" applyFont="1" applyFill="1" applyBorder="1" applyAlignment="1">
      <alignment horizontal="center" vertical="center"/>
      <protection/>
    </xf>
    <xf numFmtId="37" fontId="44" fillId="7" borderId="34" xfId="63" applyFont="1" applyFill="1" applyBorder="1" applyAlignment="1">
      <alignment horizontal="center" vertical="center" wrapText="1"/>
      <protection/>
    </xf>
    <xf numFmtId="37" fontId="42" fillId="7" borderId="35" xfId="63" applyFont="1" applyFill="1" applyBorder="1" applyAlignment="1" applyProtection="1">
      <alignment horizontal="fill"/>
      <protection/>
    </xf>
    <xf numFmtId="37" fontId="42" fillId="7" borderId="36" xfId="63" applyFont="1" applyFill="1" applyBorder="1" applyAlignment="1" applyProtection="1">
      <alignment horizontal="fill"/>
      <protection/>
    </xf>
    <xf numFmtId="37" fontId="42" fillId="7" borderId="37" xfId="63" applyFont="1" applyFill="1" applyBorder="1" applyAlignment="1" applyProtection="1">
      <alignment horizontal="fill"/>
      <protection/>
    </xf>
    <xf numFmtId="37" fontId="42" fillId="7" borderId="38" xfId="63" applyFont="1" applyFill="1" applyBorder="1" applyAlignment="1" applyProtection="1">
      <alignment horizontal="fill"/>
      <protection/>
    </xf>
    <xf numFmtId="37" fontId="45" fillId="7" borderId="12" xfId="63" applyFont="1" applyFill="1" applyBorder="1" applyAlignment="1">
      <alignment vertical="center"/>
      <protection/>
    </xf>
    <xf numFmtId="37" fontId="45" fillId="7" borderId="34" xfId="63" applyFont="1" applyFill="1" applyBorder="1" applyAlignment="1">
      <alignment horizontal="center" vertical="center" wrapText="1"/>
      <protection/>
    </xf>
    <xf numFmtId="37" fontId="45" fillId="7" borderId="0" xfId="63" applyFont="1" applyFill="1" applyBorder="1" applyAlignment="1">
      <alignment horizontal="center" vertical="center"/>
      <protection/>
    </xf>
    <xf numFmtId="37" fontId="45" fillId="7" borderId="39" xfId="63" applyFont="1" applyFill="1" applyBorder="1" applyAlignment="1">
      <alignment horizontal="center" vertical="center" wrapText="1"/>
      <protection/>
    </xf>
    <xf numFmtId="37" fontId="41" fillId="7" borderId="24" xfId="63" applyFont="1" applyFill="1" applyBorder="1" applyAlignment="1" applyProtection="1">
      <alignment horizontal="centerContinuous"/>
      <protection/>
    </xf>
    <xf numFmtId="37" fontId="41" fillId="7" borderId="26" xfId="63" applyFont="1" applyFill="1" applyBorder="1" applyAlignment="1">
      <alignment horizontal="centerContinuous"/>
      <protection/>
    </xf>
    <xf numFmtId="37" fontId="44" fillId="7" borderId="40" xfId="63" applyFont="1" applyFill="1" applyBorder="1" applyAlignment="1">
      <alignment horizontal="center" vertical="center"/>
      <protection/>
    </xf>
    <xf numFmtId="37" fontId="44" fillId="7" borderId="41" xfId="63" applyFont="1" applyFill="1" applyBorder="1" applyAlignment="1">
      <alignment horizontal="center" vertical="center"/>
      <protection/>
    </xf>
    <xf numFmtId="37" fontId="44" fillId="7" borderId="25" xfId="63" applyFont="1" applyFill="1" applyBorder="1" applyAlignment="1">
      <alignment horizontal="center" vertical="center"/>
      <protection/>
    </xf>
    <xf numFmtId="37" fontId="44" fillId="7" borderId="42" xfId="63" applyFont="1" applyFill="1" applyBorder="1" applyAlignment="1">
      <alignment horizontal="center" vertical="center" wrapText="1"/>
      <protection/>
    </xf>
    <xf numFmtId="37" fontId="42" fillId="7" borderId="43" xfId="63" applyFont="1" applyFill="1" applyBorder="1" applyAlignment="1" applyProtection="1">
      <alignment horizontal="center"/>
      <protection/>
    </xf>
    <xf numFmtId="37" fontId="42" fillId="7" borderId="44" xfId="63" applyFont="1" applyFill="1" applyBorder="1" applyAlignment="1" applyProtection="1">
      <alignment horizontal="center"/>
      <protection/>
    </xf>
    <xf numFmtId="37" fontId="42" fillId="7" borderId="45" xfId="63" applyFont="1" applyFill="1" applyBorder="1" applyAlignment="1" applyProtection="1">
      <alignment horizontal="center"/>
      <protection/>
    </xf>
    <xf numFmtId="37" fontId="42" fillId="7" borderId="41" xfId="63" applyFont="1" applyFill="1" applyBorder="1" applyAlignment="1" applyProtection="1">
      <alignment horizontal="center"/>
      <protection/>
    </xf>
    <xf numFmtId="37" fontId="45" fillId="7" borderId="46" xfId="63" applyFont="1" applyFill="1" applyBorder="1" applyAlignment="1">
      <alignment vertical="center"/>
      <protection/>
    </xf>
    <xf numFmtId="37" fontId="45" fillId="7" borderId="42" xfId="63" applyFont="1" applyFill="1" applyBorder="1" applyAlignment="1">
      <alignment horizontal="center" vertical="center" wrapText="1"/>
      <protection/>
    </xf>
    <xf numFmtId="37" fontId="45" fillId="7" borderId="25" xfId="63" applyFont="1" applyFill="1" applyBorder="1" applyAlignment="1">
      <alignment horizontal="center" vertical="center"/>
      <protection/>
    </xf>
    <xf numFmtId="37" fontId="45" fillId="7" borderId="47" xfId="63" applyFont="1" applyFill="1" applyBorder="1" applyAlignment="1">
      <alignment horizontal="center" vertical="center" wrapText="1"/>
      <protection/>
    </xf>
    <xf numFmtId="37" fontId="43" fillId="0" borderId="22" xfId="63" applyFont="1" applyFill="1" applyBorder="1" applyAlignment="1" applyProtection="1">
      <alignment horizontal="center" vertical="center"/>
      <protection/>
    </xf>
    <xf numFmtId="37" fontId="46" fillId="0" borderId="23" xfId="63" applyFont="1" applyFill="1" applyBorder="1" applyAlignment="1" applyProtection="1">
      <alignment horizontal="left"/>
      <protection/>
    </xf>
    <xf numFmtId="3" fontId="37" fillId="0" borderId="33" xfId="63" applyNumberFormat="1" applyFont="1" applyFill="1" applyBorder="1" applyAlignment="1">
      <alignment horizontal="right"/>
      <protection/>
    </xf>
    <xf numFmtId="3" fontId="37" fillId="0" borderId="13" xfId="63" applyNumberFormat="1" applyFont="1" applyFill="1" applyBorder="1">
      <alignment/>
      <protection/>
    </xf>
    <xf numFmtId="3" fontId="37" fillId="0" borderId="12" xfId="63" applyNumberFormat="1" applyFont="1" applyFill="1" applyBorder="1">
      <alignment/>
      <protection/>
    </xf>
    <xf numFmtId="3" fontId="37" fillId="0" borderId="34" xfId="63" applyNumberFormat="1" applyFont="1" applyFill="1" applyBorder="1">
      <alignment/>
      <protection/>
    </xf>
    <xf numFmtId="3" fontId="37" fillId="0" borderId="48" xfId="63" applyNumberFormat="1" applyFont="1" applyFill="1" applyBorder="1" applyAlignment="1">
      <alignment horizontal="right"/>
      <protection/>
    </xf>
    <xf numFmtId="3" fontId="37" fillId="0" borderId="49" xfId="63" applyNumberFormat="1" applyFont="1" applyFill="1" applyBorder="1" applyAlignment="1">
      <alignment horizontal="right"/>
      <protection/>
    </xf>
    <xf numFmtId="37" fontId="37" fillId="0" borderId="50" xfId="63" applyFont="1" applyFill="1" applyBorder="1" applyProtection="1">
      <alignment/>
      <protection/>
    </xf>
    <xf numFmtId="37" fontId="37" fillId="0" borderId="13" xfId="63" applyFont="1" applyFill="1" applyBorder="1" applyAlignment="1" applyProtection="1">
      <alignment horizontal="right"/>
      <protection/>
    </xf>
    <xf numFmtId="37" fontId="37" fillId="0" borderId="49" xfId="63" applyFont="1" applyFill="1" applyBorder="1" applyAlignment="1" applyProtection="1">
      <alignment horizontal="right"/>
      <protection/>
    </xf>
    <xf numFmtId="37" fontId="37" fillId="0" borderId="49" xfId="63" applyFont="1" applyFill="1" applyBorder="1" applyProtection="1">
      <alignment/>
      <protection/>
    </xf>
    <xf numFmtId="37" fontId="37" fillId="0" borderId="0" xfId="63" applyFont="1" applyFill="1" applyBorder="1" applyProtection="1">
      <alignment/>
      <protection/>
    </xf>
    <xf numFmtId="37" fontId="37" fillId="0" borderId="12" xfId="63" applyFont="1" applyBorder="1">
      <alignment/>
      <protection/>
    </xf>
    <xf numFmtId="37" fontId="37" fillId="5" borderId="27" xfId="63" applyFont="1" applyFill="1" applyBorder="1">
      <alignment/>
      <protection/>
    </xf>
    <xf numFmtId="37" fontId="37" fillId="5" borderId="39" xfId="63" applyFont="1" applyFill="1" applyBorder="1">
      <alignment/>
      <protection/>
    </xf>
    <xf numFmtId="37" fontId="37" fillId="0" borderId="0" xfId="63" applyFont="1">
      <alignment/>
      <protection/>
    </xf>
    <xf numFmtId="37" fontId="47" fillId="0" borderId="22" xfId="63" applyFont="1" applyBorder="1">
      <alignment/>
      <protection/>
    </xf>
    <xf numFmtId="37" fontId="46" fillId="0" borderId="23" xfId="63" applyFont="1" applyFill="1" applyBorder="1" applyAlignment="1" applyProtection="1">
      <alignment horizontal="left"/>
      <protection/>
    </xf>
    <xf numFmtId="3" fontId="37" fillId="0" borderId="33" xfId="63" applyNumberFormat="1" applyFont="1" applyFill="1" applyBorder="1" applyAlignment="1">
      <alignment horizontal="right"/>
      <protection/>
    </xf>
    <xf numFmtId="3" fontId="37" fillId="0" borderId="13" xfId="63" applyNumberFormat="1" applyFont="1" applyFill="1" applyBorder="1">
      <alignment/>
      <protection/>
    </xf>
    <xf numFmtId="3" fontId="37" fillId="0" borderId="12" xfId="63" applyNumberFormat="1" applyFont="1" applyFill="1" applyBorder="1">
      <alignment/>
      <protection/>
    </xf>
    <xf numFmtId="3" fontId="37" fillId="0" borderId="34" xfId="63" applyNumberFormat="1" applyFont="1" applyFill="1" applyBorder="1">
      <alignment/>
      <protection/>
    </xf>
    <xf numFmtId="3" fontId="37" fillId="0" borderId="48" xfId="63" applyNumberFormat="1" applyFont="1" applyFill="1" applyBorder="1" applyAlignment="1">
      <alignment horizontal="right"/>
      <protection/>
    </xf>
    <xf numFmtId="3" fontId="37" fillId="0" borderId="49" xfId="63" applyNumberFormat="1" applyFont="1" applyFill="1" applyBorder="1" applyAlignment="1">
      <alignment horizontal="right"/>
      <protection/>
    </xf>
    <xf numFmtId="37" fontId="37" fillId="0" borderId="50" xfId="63" applyFont="1" applyFill="1" applyBorder="1" applyProtection="1">
      <alignment/>
      <protection/>
    </xf>
    <xf numFmtId="37" fontId="37" fillId="0" borderId="13" xfId="63" applyFont="1" applyFill="1" applyBorder="1" applyAlignment="1" applyProtection="1">
      <alignment horizontal="right"/>
      <protection/>
    </xf>
    <xf numFmtId="37" fontId="37" fillId="0" borderId="49" xfId="63" applyFont="1" applyFill="1" applyBorder="1" applyAlignment="1" applyProtection="1">
      <alignment horizontal="right"/>
      <protection/>
    </xf>
    <xf numFmtId="37" fontId="37" fillId="0" borderId="49" xfId="63" applyFont="1" applyFill="1" applyBorder="1" applyProtection="1">
      <alignment/>
      <protection/>
    </xf>
    <xf numFmtId="37" fontId="37" fillId="0" borderId="0" xfId="63" applyFont="1" applyFill="1" applyBorder="1" applyAlignment="1" applyProtection="1">
      <alignment horizontal="right"/>
      <protection/>
    </xf>
    <xf numFmtId="37" fontId="37" fillId="0" borderId="34" xfId="63" applyFont="1" applyBorder="1">
      <alignment/>
      <protection/>
    </xf>
    <xf numFmtId="37" fontId="37" fillId="5" borderId="0" xfId="63" applyFont="1" applyFill="1" applyBorder="1">
      <alignment/>
      <protection/>
    </xf>
    <xf numFmtId="37" fontId="37" fillId="5" borderId="39" xfId="63" applyFont="1" applyFill="1" applyBorder="1">
      <alignment/>
      <protection/>
    </xf>
    <xf numFmtId="37" fontId="46" fillId="0" borderId="0" xfId="63" applyFont="1">
      <alignment/>
      <protection/>
    </xf>
    <xf numFmtId="37" fontId="37" fillId="0" borderId="13" xfId="63" applyFont="1" applyFill="1" applyBorder="1" applyProtection="1">
      <alignment/>
      <protection/>
    </xf>
    <xf numFmtId="37" fontId="44" fillId="0" borderId="0" xfId="63" applyFont="1">
      <alignment/>
      <protection/>
    </xf>
    <xf numFmtId="37" fontId="48" fillId="0" borderId="23" xfId="63" applyFont="1" applyFill="1" applyBorder="1" applyAlignment="1" applyProtection="1">
      <alignment horizontal="left"/>
      <protection/>
    </xf>
    <xf numFmtId="3" fontId="49" fillId="0" borderId="33" xfId="63" applyNumberFormat="1" applyFont="1" applyFill="1" applyBorder="1" applyAlignment="1">
      <alignment horizontal="right"/>
      <protection/>
    </xf>
    <xf numFmtId="3" fontId="49" fillId="0" borderId="13" xfId="63" applyNumberFormat="1" applyFont="1" applyFill="1" applyBorder="1">
      <alignment/>
      <protection/>
    </xf>
    <xf numFmtId="3" fontId="49" fillId="0" borderId="12" xfId="63" applyNumberFormat="1" applyFont="1" applyFill="1" applyBorder="1">
      <alignment/>
      <protection/>
    </xf>
    <xf numFmtId="3" fontId="49" fillId="0" borderId="34" xfId="63" applyNumberFormat="1" applyFont="1" applyFill="1" applyBorder="1">
      <alignment/>
      <protection/>
    </xf>
    <xf numFmtId="3" fontId="49" fillId="0" borderId="48" xfId="63" applyNumberFormat="1" applyFont="1" applyFill="1" applyBorder="1" applyAlignment="1">
      <alignment horizontal="right"/>
      <protection/>
    </xf>
    <xf numFmtId="3" fontId="49" fillId="0" borderId="49" xfId="63" applyNumberFormat="1" applyFont="1" applyFill="1" applyBorder="1" applyAlignment="1">
      <alignment horizontal="right"/>
      <protection/>
    </xf>
    <xf numFmtId="37" fontId="49" fillId="0" borderId="50" xfId="63" applyFont="1" applyFill="1" applyBorder="1" applyProtection="1">
      <alignment/>
      <protection/>
    </xf>
    <xf numFmtId="37" fontId="49" fillId="0" borderId="13" xfId="63" applyFont="1" applyFill="1" applyBorder="1" applyAlignment="1" applyProtection="1">
      <alignment horizontal="right"/>
      <protection/>
    </xf>
    <xf numFmtId="37" fontId="49" fillId="0" borderId="49" xfId="63" applyFont="1" applyFill="1" applyBorder="1" applyAlignment="1" applyProtection="1">
      <alignment horizontal="right"/>
      <protection/>
    </xf>
    <xf numFmtId="37" fontId="49" fillId="0" borderId="49" xfId="63" applyFont="1" applyFill="1" applyBorder="1" applyProtection="1">
      <alignment/>
      <protection/>
    </xf>
    <xf numFmtId="37" fontId="49" fillId="0" borderId="0" xfId="63" applyFont="1" applyFill="1" applyBorder="1" applyAlignment="1" applyProtection="1">
      <alignment horizontal="right"/>
      <protection/>
    </xf>
    <xf numFmtId="37" fontId="49" fillId="0" borderId="34" xfId="63" applyFont="1" applyBorder="1">
      <alignment/>
      <protection/>
    </xf>
    <xf numFmtId="37" fontId="49" fillId="5" borderId="0" xfId="63" applyFont="1" applyFill="1" applyBorder="1">
      <alignment/>
      <protection/>
    </xf>
    <xf numFmtId="37" fontId="49" fillId="5" borderId="39" xfId="63" applyFont="1" applyFill="1" applyBorder="1">
      <alignment/>
      <protection/>
    </xf>
    <xf numFmtId="37" fontId="49" fillId="0" borderId="0" xfId="63" applyFont="1">
      <alignment/>
      <protection/>
    </xf>
    <xf numFmtId="37" fontId="47" fillId="0" borderId="51" xfId="63" applyFont="1" applyBorder="1">
      <alignment/>
      <protection/>
    </xf>
    <xf numFmtId="37" fontId="44" fillId="0" borderId="52" xfId="63" applyFont="1" applyFill="1" applyBorder="1" applyAlignment="1">
      <alignment vertical="center"/>
      <protection/>
    </xf>
    <xf numFmtId="37" fontId="46" fillId="0" borderId="53" xfId="63" applyFont="1" applyFill="1" applyBorder="1" applyAlignment="1" applyProtection="1">
      <alignment horizontal="left"/>
      <protection/>
    </xf>
    <xf numFmtId="3" fontId="37" fillId="0" borderId="54" xfId="63" applyNumberFormat="1" applyFont="1" applyFill="1" applyBorder="1" applyAlignment="1">
      <alignment horizontal="right"/>
      <protection/>
    </xf>
    <xf numFmtId="3" fontId="37" fillId="0" borderId="38" xfId="63" applyNumberFormat="1" applyFont="1" applyFill="1" applyBorder="1">
      <alignment/>
      <protection/>
    </xf>
    <xf numFmtId="3" fontId="37" fillId="0" borderId="55" xfId="63" applyNumberFormat="1" applyFont="1" applyFill="1" applyBorder="1">
      <alignment/>
      <protection/>
    </xf>
    <xf numFmtId="3" fontId="37" fillId="0" borderId="56" xfId="63" applyNumberFormat="1" applyFont="1" applyFill="1" applyBorder="1">
      <alignment/>
      <protection/>
    </xf>
    <xf numFmtId="37" fontId="37" fillId="0" borderId="35" xfId="63" applyFont="1" applyFill="1" applyBorder="1" applyAlignment="1" applyProtection="1">
      <alignment horizontal="right"/>
      <protection/>
    </xf>
    <xf numFmtId="37" fontId="37" fillId="0" borderId="36" xfId="63" applyFont="1" applyFill="1" applyBorder="1" applyAlignment="1" applyProtection="1">
      <alignment horizontal="right"/>
      <protection/>
    </xf>
    <xf numFmtId="37" fontId="37" fillId="0" borderId="37" xfId="63" applyFont="1" applyFill="1" applyBorder="1" applyProtection="1">
      <alignment/>
      <protection/>
    </xf>
    <xf numFmtId="37" fontId="37" fillId="0" borderId="38" xfId="63" applyFont="1" applyFill="1" applyBorder="1" applyAlignment="1" applyProtection="1">
      <alignment horizontal="right"/>
      <protection/>
    </xf>
    <xf numFmtId="37" fontId="37" fillId="0" borderId="36" xfId="63" applyFont="1" applyFill="1" applyBorder="1" applyProtection="1">
      <alignment/>
      <protection/>
    </xf>
    <xf numFmtId="37" fontId="37" fillId="0" borderId="57" xfId="63" applyFont="1" applyFill="1" applyBorder="1" applyAlignment="1" applyProtection="1">
      <alignment horizontal="right"/>
      <protection/>
    </xf>
    <xf numFmtId="37" fontId="37" fillId="0" borderId="56" xfId="63" applyFont="1" applyBorder="1">
      <alignment/>
      <protection/>
    </xf>
    <xf numFmtId="37" fontId="37" fillId="5" borderId="37" xfId="63" applyFont="1" applyFill="1" applyBorder="1">
      <alignment/>
      <protection/>
    </xf>
    <xf numFmtId="37" fontId="37" fillId="5" borderId="58" xfId="63" applyFont="1" applyFill="1" applyBorder="1">
      <alignment/>
      <protection/>
    </xf>
    <xf numFmtId="37" fontId="43" fillId="0" borderId="22" xfId="63" applyFont="1" applyFill="1" applyBorder="1" applyAlignment="1" applyProtection="1">
      <alignment horizontal="center" vertical="center"/>
      <protection/>
    </xf>
    <xf numFmtId="3" fontId="37" fillId="0" borderId="22" xfId="63" applyNumberFormat="1" applyFont="1" applyFill="1" applyBorder="1">
      <alignment/>
      <protection/>
    </xf>
    <xf numFmtId="37" fontId="37" fillId="0" borderId="0" xfId="63" applyFont="1" applyFill="1" applyBorder="1" applyAlignment="1" applyProtection="1">
      <alignment horizontal="right"/>
      <protection/>
    </xf>
    <xf numFmtId="37" fontId="37" fillId="0" borderId="34" xfId="63" applyFont="1" applyBorder="1">
      <alignment/>
      <protection/>
    </xf>
    <xf numFmtId="37" fontId="37" fillId="5" borderId="50" xfId="63" applyFont="1" applyFill="1" applyBorder="1">
      <alignment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3" fontId="49" fillId="0" borderId="33" xfId="63" applyNumberFormat="1" applyFont="1" applyFill="1" applyBorder="1" applyAlignment="1">
      <alignment horizontal="right"/>
      <protection/>
    </xf>
    <xf numFmtId="3" fontId="49" fillId="0" borderId="13" xfId="63" applyNumberFormat="1" applyFont="1" applyFill="1" applyBorder="1">
      <alignment/>
      <protection/>
    </xf>
    <xf numFmtId="3" fontId="49" fillId="0" borderId="12" xfId="63" applyNumberFormat="1" applyFont="1" applyFill="1" applyBorder="1">
      <alignment/>
      <protection/>
    </xf>
    <xf numFmtId="3" fontId="49" fillId="0" borderId="34" xfId="63" applyNumberFormat="1" applyFont="1" applyFill="1" applyBorder="1">
      <alignment/>
      <protection/>
    </xf>
    <xf numFmtId="3" fontId="49" fillId="0" borderId="22" xfId="63" applyNumberFormat="1" applyFont="1" applyFill="1" applyBorder="1">
      <alignment/>
      <protection/>
    </xf>
    <xf numFmtId="3" fontId="49" fillId="0" borderId="49" xfId="63" applyNumberFormat="1" applyFont="1" applyFill="1" applyBorder="1" applyAlignment="1">
      <alignment horizontal="right"/>
      <protection/>
    </xf>
    <xf numFmtId="37" fontId="49" fillId="0" borderId="50" xfId="63" applyFont="1" applyFill="1" applyBorder="1" applyProtection="1">
      <alignment/>
      <protection/>
    </xf>
    <xf numFmtId="37" fontId="49" fillId="0" borderId="13" xfId="63" applyFont="1" applyFill="1" applyBorder="1" applyAlignment="1" applyProtection="1">
      <alignment horizontal="right"/>
      <protection/>
    </xf>
    <xf numFmtId="37" fontId="49" fillId="0" borderId="49" xfId="63" applyFont="1" applyFill="1" applyBorder="1" applyAlignment="1" applyProtection="1">
      <alignment horizontal="right"/>
      <protection/>
    </xf>
    <xf numFmtId="37" fontId="49" fillId="0" borderId="49" xfId="63" applyFont="1" applyFill="1" applyBorder="1" applyProtection="1">
      <alignment/>
      <protection/>
    </xf>
    <xf numFmtId="37" fontId="49" fillId="0" borderId="0" xfId="63" applyFont="1" applyFill="1" applyBorder="1" applyAlignment="1" applyProtection="1">
      <alignment horizontal="right"/>
      <protection/>
    </xf>
    <xf numFmtId="37" fontId="49" fillId="0" borderId="34" xfId="63" applyFont="1" applyBorder="1">
      <alignment/>
      <protection/>
    </xf>
    <xf numFmtId="37" fontId="49" fillId="5" borderId="50" xfId="63" applyFont="1" applyFill="1" applyBorder="1">
      <alignment/>
      <protection/>
    </xf>
    <xf numFmtId="37" fontId="49" fillId="5" borderId="39" xfId="63" applyFont="1" applyFill="1" applyBorder="1">
      <alignment/>
      <protection/>
    </xf>
    <xf numFmtId="37" fontId="49" fillId="0" borderId="0" xfId="63" applyFont="1">
      <alignment/>
      <protection/>
    </xf>
    <xf numFmtId="37" fontId="51" fillId="0" borderId="52" xfId="63" applyFont="1" applyFill="1" applyBorder="1" applyAlignment="1" applyProtection="1">
      <alignment horizontal="left"/>
      <protection/>
    </xf>
    <xf numFmtId="37" fontId="37" fillId="0" borderId="54" xfId="63" applyFont="1" applyFill="1" applyBorder="1" applyAlignment="1" applyProtection="1">
      <alignment horizontal="right"/>
      <protection/>
    </xf>
    <xf numFmtId="37" fontId="37" fillId="0" borderId="55" xfId="63" applyFont="1" applyFill="1" applyBorder="1" applyAlignment="1" applyProtection="1">
      <alignment horizontal="right"/>
      <protection/>
    </xf>
    <xf numFmtId="37" fontId="37" fillId="0" borderId="56" xfId="63" applyFont="1" applyFill="1" applyBorder="1" applyAlignment="1" applyProtection="1">
      <alignment horizontal="right"/>
      <protection/>
    </xf>
    <xf numFmtId="37" fontId="37" fillId="0" borderId="52" xfId="63" applyFont="1" applyFill="1" applyBorder="1" applyAlignment="1" applyProtection="1">
      <alignment horizontal="right"/>
      <protection/>
    </xf>
    <xf numFmtId="37" fontId="37" fillId="0" borderId="57" xfId="63" applyFont="1" applyBorder="1" applyAlignment="1" applyProtection="1">
      <alignment horizontal="right"/>
      <protection/>
    </xf>
    <xf numFmtId="37" fontId="52" fillId="0" borderId="22" xfId="63" applyFont="1" applyFill="1" applyBorder="1" applyAlignment="1" applyProtection="1">
      <alignment horizontal="left"/>
      <protection/>
    </xf>
    <xf numFmtId="3" fontId="37" fillId="0" borderId="59" xfId="63" applyNumberFormat="1" applyFont="1" applyFill="1" applyBorder="1" applyAlignment="1">
      <alignment horizontal="right"/>
      <protection/>
    </xf>
    <xf numFmtId="3" fontId="37" fillId="0" borderId="13" xfId="63" applyNumberFormat="1" applyFont="1" applyFill="1" applyBorder="1" applyAlignment="1">
      <alignment horizontal="right"/>
      <protection/>
    </xf>
    <xf numFmtId="37" fontId="37" fillId="0" borderId="0" xfId="63" applyFont="1" applyBorder="1" applyAlignment="1" applyProtection="1">
      <alignment horizontal="right"/>
      <protection/>
    </xf>
    <xf numFmtId="37" fontId="37" fillId="5" borderId="50" xfId="63" applyFont="1" applyFill="1" applyBorder="1">
      <alignment/>
      <protection/>
    </xf>
    <xf numFmtId="37" fontId="37" fillId="5" borderId="60" xfId="63" applyFont="1" applyFill="1" applyBorder="1">
      <alignment/>
      <protection/>
    </xf>
    <xf numFmtId="37" fontId="53" fillId="0" borderId="52" xfId="63" applyFont="1" applyFill="1" applyBorder="1" applyAlignment="1" applyProtection="1">
      <alignment horizontal="left"/>
      <protection/>
    </xf>
    <xf numFmtId="37" fontId="37" fillId="5" borderId="57" xfId="63" applyFont="1" applyFill="1" applyBorder="1">
      <alignment/>
      <protection/>
    </xf>
    <xf numFmtId="37" fontId="37" fillId="0" borderId="23" xfId="63" applyFont="1" applyFill="1" applyBorder="1">
      <alignment/>
      <protection/>
    </xf>
    <xf numFmtId="2" fontId="44" fillId="0" borderId="33" xfId="63" applyNumberFormat="1" applyFont="1" applyFill="1" applyBorder="1" applyAlignment="1" applyProtection="1">
      <alignment horizontal="right" indent="1"/>
      <protection/>
    </xf>
    <xf numFmtId="2" fontId="44" fillId="0" borderId="13" xfId="63" applyNumberFormat="1" applyFont="1" applyFill="1" applyBorder="1" applyAlignment="1" applyProtection="1">
      <alignment horizontal="center"/>
      <protection/>
    </xf>
    <xf numFmtId="2" fontId="44" fillId="0" borderId="12" xfId="63" applyNumberFormat="1" applyFont="1" applyFill="1" applyBorder="1" applyAlignment="1" applyProtection="1">
      <alignment horizontal="center"/>
      <protection/>
    </xf>
    <xf numFmtId="2" fontId="44" fillId="0" borderId="34" xfId="63" applyNumberFormat="1" applyFont="1" applyFill="1" applyBorder="1" applyAlignment="1" applyProtection="1">
      <alignment horizontal="center"/>
      <protection/>
    </xf>
    <xf numFmtId="2" fontId="44" fillId="0" borderId="48" xfId="63" applyNumberFormat="1" applyFont="1" applyFill="1" applyBorder="1" applyAlignment="1" applyProtection="1">
      <alignment horizontal="right" indent="1"/>
      <protection/>
    </xf>
    <xf numFmtId="2" fontId="44" fillId="0" borderId="49" xfId="63" applyNumberFormat="1" applyFont="1" applyFill="1" applyBorder="1" applyAlignment="1" applyProtection="1">
      <alignment horizontal="right" indent="1"/>
      <protection/>
    </xf>
    <xf numFmtId="2" fontId="44" fillId="0" borderId="59" xfId="63" applyNumberFormat="1" applyFont="1" applyFill="1" applyBorder="1" applyAlignment="1" applyProtection="1">
      <alignment horizontal="center"/>
      <protection/>
    </xf>
    <xf numFmtId="2" fontId="44" fillId="0" borderId="49" xfId="63" applyNumberFormat="1" applyFont="1" applyFill="1" applyBorder="1" applyAlignment="1" applyProtection="1">
      <alignment horizontal="center"/>
      <protection/>
    </xf>
    <xf numFmtId="2" fontId="44" fillId="5" borderId="0" xfId="63" applyNumberFormat="1" applyFont="1" applyFill="1" applyBorder="1" applyAlignment="1" applyProtection="1">
      <alignment horizontal="right" indent="1"/>
      <protection/>
    </xf>
    <xf numFmtId="2" fontId="44" fillId="5" borderId="39" xfId="63" applyNumberFormat="1" applyFont="1" applyFill="1" applyBorder="1" applyAlignment="1" applyProtection="1">
      <alignment horizontal="center"/>
      <protection/>
    </xf>
    <xf numFmtId="37" fontId="52" fillId="0" borderId="51" xfId="63" applyFont="1" applyFill="1" applyBorder="1" applyAlignment="1" applyProtection="1">
      <alignment horizontal="left"/>
      <protection/>
    </xf>
    <xf numFmtId="37" fontId="37" fillId="0" borderId="61" xfId="63" applyFont="1" applyFill="1" applyBorder="1">
      <alignment/>
      <protection/>
    </xf>
    <xf numFmtId="2" fontId="44" fillId="0" borderId="62" xfId="63" applyNumberFormat="1" applyFont="1" applyFill="1" applyBorder="1" applyProtection="1">
      <alignment/>
      <protection/>
    </xf>
    <xf numFmtId="2" fontId="44" fillId="0" borderId="63" xfId="63" applyNumberFormat="1" applyFont="1" applyFill="1" applyBorder="1" applyProtection="1">
      <alignment/>
      <protection/>
    </xf>
    <xf numFmtId="2" fontId="44" fillId="0" borderId="64" xfId="63" applyNumberFormat="1" applyFont="1" applyFill="1" applyBorder="1" applyAlignment="1" applyProtection="1">
      <alignment horizontal="center"/>
      <protection/>
    </xf>
    <xf numFmtId="2" fontId="44" fillId="0" borderId="65" xfId="63" applyNumberFormat="1" applyFont="1" applyFill="1" applyBorder="1" applyAlignment="1" applyProtection="1">
      <alignment horizontal="center"/>
      <protection/>
    </xf>
    <xf numFmtId="2" fontId="44" fillId="0" borderId="66" xfId="63" applyNumberFormat="1" applyFont="1" applyFill="1" applyBorder="1" applyAlignment="1" applyProtection="1">
      <alignment horizontal="right" indent="1"/>
      <protection/>
    </xf>
    <xf numFmtId="2" fontId="44" fillId="0" borderId="67" xfId="63" applyNumberFormat="1" applyFont="1" applyFill="1" applyBorder="1" applyAlignment="1" applyProtection="1">
      <alignment horizontal="right" indent="1"/>
      <protection/>
    </xf>
    <xf numFmtId="2" fontId="44" fillId="0" borderId="68" xfId="63" applyNumberFormat="1" applyFont="1" applyFill="1" applyBorder="1" applyAlignment="1" applyProtection="1">
      <alignment horizontal="right" indent="1"/>
      <protection/>
    </xf>
    <xf numFmtId="2" fontId="44" fillId="0" borderId="63" xfId="63" applyNumberFormat="1" applyFont="1" applyFill="1" applyBorder="1" applyAlignment="1" applyProtection="1">
      <alignment horizontal="right" indent="1"/>
      <protection/>
    </xf>
    <xf numFmtId="2" fontId="44" fillId="0" borderId="69" xfId="63" applyNumberFormat="1" applyFont="1" applyBorder="1" applyAlignment="1" applyProtection="1">
      <alignment horizontal="right" indent="1"/>
      <protection/>
    </xf>
    <xf numFmtId="37" fontId="44" fillId="0" borderId="65" xfId="63" applyFont="1" applyBorder="1">
      <alignment/>
      <protection/>
    </xf>
    <xf numFmtId="2" fontId="44" fillId="5" borderId="69" xfId="63" applyNumberFormat="1" applyFont="1" applyFill="1" applyBorder="1">
      <alignment/>
      <protection/>
    </xf>
    <xf numFmtId="2" fontId="44" fillId="5" borderId="60" xfId="63" applyNumberFormat="1" applyFont="1" applyFill="1" applyBorder="1">
      <alignment/>
      <protection/>
    </xf>
    <xf numFmtId="37" fontId="53" fillId="0" borderId="22" xfId="63" applyFont="1" applyFill="1" applyBorder="1" applyAlignment="1" applyProtection="1">
      <alignment horizontal="left"/>
      <protection/>
    </xf>
    <xf numFmtId="2" fontId="44" fillId="0" borderId="33" xfId="63" applyNumberFormat="1" applyFont="1" applyFill="1" applyBorder="1" applyProtection="1">
      <alignment/>
      <protection/>
    </xf>
    <xf numFmtId="2" fontId="44" fillId="0" borderId="13" xfId="63" applyNumberFormat="1" applyFont="1" applyFill="1" applyBorder="1" applyProtection="1">
      <alignment/>
      <protection/>
    </xf>
    <xf numFmtId="2" fontId="44" fillId="0" borderId="50" xfId="63" applyNumberFormat="1" applyFont="1" applyFill="1" applyBorder="1" applyAlignment="1" applyProtection="1">
      <alignment horizontal="right" indent="1"/>
      <protection/>
    </xf>
    <xf numFmtId="2" fontId="44" fillId="0" borderId="13" xfId="63" applyNumberFormat="1" applyFont="1" applyFill="1" applyBorder="1" applyAlignment="1" applyProtection="1">
      <alignment horizontal="right" indent="1"/>
      <protection/>
    </xf>
    <xf numFmtId="2" fontId="44" fillId="0" borderId="0" xfId="63" applyNumberFormat="1" applyFont="1" applyBorder="1" applyAlignment="1" applyProtection="1">
      <alignment horizontal="right" indent="1"/>
      <protection/>
    </xf>
    <xf numFmtId="37" fontId="44" fillId="0" borderId="34" xfId="63" applyFont="1" applyBorder="1">
      <alignment/>
      <protection/>
    </xf>
    <xf numFmtId="2" fontId="44" fillId="5" borderId="0" xfId="63" applyNumberFormat="1" applyFont="1" applyFill="1" applyBorder="1">
      <alignment/>
      <protection/>
    </xf>
    <xf numFmtId="2" fontId="44" fillId="5" borderId="39" xfId="63" applyNumberFormat="1" applyFont="1" applyFill="1" applyBorder="1">
      <alignment/>
      <protection/>
    </xf>
    <xf numFmtId="37" fontId="52" fillId="0" borderId="24" xfId="63" applyFont="1" applyFill="1" applyBorder="1" applyAlignment="1" applyProtection="1">
      <alignment horizontal="left"/>
      <protection/>
    </xf>
    <xf numFmtId="37" fontId="46" fillId="0" borderId="26" xfId="63" applyFont="1" applyFill="1" applyBorder="1" applyAlignment="1" applyProtection="1">
      <alignment horizontal="left"/>
      <protection/>
    </xf>
    <xf numFmtId="2" fontId="44" fillId="0" borderId="40" xfId="63" applyNumberFormat="1" applyFont="1" applyFill="1" applyBorder="1" applyAlignment="1" applyProtection="1">
      <alignment horizontal="right" indent="1"/>
      <protection/>
    </xf>
    <xf numFmtId="2" fontId="44" fillId="0" borderId="41" xfId="63" applyNumberFormat="1" applyFont="1" applyFill="1" applyBorder="1" applyAlignment="1" applyProtection="1">
      <alignment horizontal="center"/>
      <protection/>
    </xf>
    <xf numFmtId="2" fontId="44" fillId="0" borderId="46" xfId="63" applyNumberFormat="1" applyFont="1" applyFill="1" applyBorder="1" applyAlignment="1" applyProtection="1">
      <alignment horizontal="center"/>
      <protection/>
    </xf>
    <xf numFmtId="2" fontId="44" fillId="0" borderId="42" xfId="63" applyNumberFormat="1" applyFont="1" applyFill="1" applyBorder="1" applyAlignment="1" applyProtection="1">
      <alignment horizontal="center"/>
      <protection/>
    </xf>
    <xf numFmtId="2" fontId="44" fillId="0" borderId="43" xfId="63" applyNumberFormat="1" applyFont="1" applyFill="1" applyBorder="1" applyAlignment="1" applyProtection="1">
      <alignment horizontal="right" indent="1"/>
      <protection/>
    </xf>
    <xf numFmtId="2" fontId="44" fillId="0" borderId="44" xfId="63" applyNumberFormat="1" applyFont="1" applyFill="1" applyBorder="1" applyAlignment="1" applyProtection="1">
      <alignment horizontal="right" indent="1"/>
      <protection/>
    </xf>
    <xf numFmtId="2" fontId="44" fillId="0" borderId="45" xfId="63" applyNumberFormat="1" applyFont="1" applyFill="1" applyBorder="1" applyAlignment="1" applyProtection="1">
      <alignment horizontal="center"/>
      <protection/>
    </xf>
    <xf numFmtId="2" fontId="44" fillId="0" borderId="44" xfId="63" applyNumberFormat="1" applyFont="1" applyFill="1" applyBorder="1" applyAlignment="1" applyProtection="1">
      <alignment horizontal="center"/>
      <protection/>
    </xf>
    <xf numFmtId="2" fontId="44" fillId="0" borderId="44" xfId="63" applyNumberFormat="1" applyFont="1" applyBorder="1" applyAlignment="1" applyProtection="1">
      <alignment horizontal="center"/>
      <protection/>
    </xf>
    <xf numFmtId="2" fontId="44" fillId="0" borderId="42" xfId="63" applyNumberFormat="1" applyFont="1" applyBorder="1" applyAlignment="1" applyProtection="1">
      <alignment horizontal="center"/>
      <protection/>
    </xf>
    <xf numFmtId="2" fontId="44" fillId="5" borderId="25" xfId="63" applyNumberFormat="1" applyFont="1" applyFill="1" applyBorder="1" applyAlignment="1" applyProtection="1">
      <alignment horizontal="right" indent="1"/>
      <protection/>
    </xf>
    <xf numFmtId="2" fontId="44" fillId="5" borderId="47" xfId="63" applyNumberFormat="1" applyFont="1" applyFill="1" applyBorder="1" applyAlignment="1" applyProtection="1">
      <alignment horizontal="center"/>
      <protection/>
    </xf>
    <xf numFmtId="0" fontId="54" fillId="0" borderId="0" xfId="64" applyNumberFormat="1" applyFont="1" applyFill="1" applyBorder="1">
      <alignment/>
      <protection/>
    </xf>
    <xf numFmtId="37" fontId="46" fillId="0" borderId="0" xfId="63" applyFont="1" applyFill="1" applyBorder="1">
      <alignment/>
      <protection/>
    </xf>
    <xf numFmtId="39" fontId="46" fillId="0" borderId="0" xfId="63" applyNumberFormat="1" applyFont="1" applyFill="1" applyBorder="1" applyProtection="1">
      <alignment/>
      <protection/>
    </xf>
    <xf numFmtId="39" fontId="46" fillId="0" borderId="0" xfId="63" applyNumberFormat="1" applyFont="1" applyBorder="1" applyProtection="1">
      <alignment/>
      <protection/>
    </xf>
    <xf numFmtId="37" fontId="37" fillId="0" borderId="0" xfId="63" applyFont="1" applyFill="1">
      <alignment/>
      <protection/>
    </xf>
    <xf numFmtId="2" fontId="37" fillId="0" borderId="0" xfId="63" applyNumberFormat="1" applyFont="1" applyFill="1">
      <alignment/>
      <protection/>
    </xf>
    <xf numFmtId="4" fontId="37" fillId="0" borderId="0" xfId="63" applyNumberFormat="1" applyFont="1">
      <alignment/>
      <protection/>
    </xf>
    <xf numFmtId="0" fontId="37" fillId="0" borderId="0" xfId="69" applyFont="1">
      <alignment/>
      <protection/>
    </xf>
    <xf numFmtId="37" fontId="56" fillId="2" borderId="17" xfId="45" applyFont="1" applyFill="1" applyBorder="1" applyAlignment="1">
      <alignment horizontal="center"/>
    </xf>
    <xf numFmtId="37" fontId="56" fillId="2" borderId="18" xfId="45" applyFont="1" applyFill="1" applyBorder="1" applyAlignment="1">
      <alignment horizontal="center"/>
    </xf>
    <xf numFmtId="0" fontId="40" fillId="7" borderId="17" xfId="69" applyFont="1" applyFill="1" applyBorder="1" applyAlignment="1">
      <alignment horizontal="center" vertical="center"/>
      <protection/>
    </xf>
    <xf numFmtId="0" fontId="40" fillId="7" borderId="70" xfId="69" applyFont="1" applyFill="1" applyBorder="1" applyAlignment="1">
      <alignment horizontal="center" vertical="center"/>
      <protection/>
    </xf>
    <xf numFmtId="0" fontId="40" fillId="7" borderId="18" xfId="69" applyFont="1" applyFill="1" applyBorder="1" applyAlignment="1">
      <alignment horizontal="center" vertical="center"/>
      <protection/>
    </xf>
    <xf numFmtId="1" fontId="46" fillId="7" borderId="71" xfId="69" applyNumberFormat="1" applyFont="1" applyFill="1" applyBorder="1" applyAlignment="1">
      <alignment horizontal="center" vertical="center" wrapText="1"/>
      <protection/>
    </xf>
    <xf numFmtId="0" fontId="46" fillId="7" borderId="17" xfId="69" applyFont="1" applyFill="1" applyBorder="1" applyAlignment="1">
      <alignment horizontal="center"/>
      <protection/>
    </xf>
    <xf numFmtId="0" fontId="46" fillId="7" borderId="70" xfId="69" applyFont="1" applyFill="1" applyBorder="1" applyAlignment="1">
      <alignment horizontal="center"/>
      <protection/>
    </xf>
    <xf numFmtId="0" fontId="46" fillId="7" borderId="57" xfId="69" applyFont="1" applyFill="1" applyBorder="1" applyAlignment="1">
      <alignment horizontal="center"/>
      <protection/>
    </xf>
    <xf numFmtId="0" fontId="46" fillId="7" borderId="37" xfId="69" applyFont="1" applyFill="1" applyBorder="1" applyAlignment="1">
      <alignment horizontal="center"/>
      <protection/>
    </xf>
    <xf numFmtId="0" fontId="46" fillId="7" borderId="18" xfId="69" applyFont="1" applyFill="1" applyBorder="1" applyAlignment="1">
      <alignment horizontal="center"/>
      <protection/>
    </xf>
    <xf numFmtId="0" fontId="37" fillId="7" borderId="72" xfId="69" applyFont="1" applyFill="1" applyBorder="1" applyAlignment="1">
      <alignment vertical="center"/>
      <protection/>
    </xf>
    <xf numFmtId="49" fontId="46" fillId="7" borderId="73" xfId="69" applyNumberFormat="1" applyFont="1" applyFill="1" applyBorder="1" applyAlignment="1">
      <alignment horizontal="center" vertical="center" wrapText="1"/>
      <protection/>
    </xf>
    <xf numFmtId="49" fontId="46" fillId="7" borderId="74" xfId="69" applyNumberFormat="1" applyFont="1" applyFill="1" applyBorder="1" applyAlignment="1">
      <alignment horizontal="center" vertical="center" wrapText="1"/>
      <protection/>
    </xf>
    <xf numFmtId="49" fontId="46" fillId="7" borderId="75" xfId="69" applyNumberFormat="1" applyFont="1" applyFill="1" applyBorder="1" applyAlignment="1">
      <alignment horizontal="center" vertical="center" wrapText="1"/>
      <protection/>
    </xf>
    <xf numFmtId="49" fontId="37" fillId="0" borderId="0" xfId="69" applyNumberFormat="1" applyFont="1" applyAlignment="1">
      <alignment horizontal="center" vertical="center" wrapText="1"/>
      <protection/>
    </xf>
    <xf numFmtId="0" fontId="48" fillId="0" borderId="76" xfId="69" applyNumberFormat="1" applyFont="1" applyBorder="1">
      <alignment/>
      <protection/>
    </xf>
    <xf numFmtId="3" fontId="48" fillId="0" borderId="77" xfId="69" applyNumberFormat="1" applyFont="1" applyBorder="1">
      <alignment/>
      <protection/>
    </xf>
    <xf numFmtId="10" fontId="48" fillId="0" borderId="78" xfId="69" applyNumberFormat="1" applyFont="1" applyBorder="1">
      <alignment/>
      <protection/>
    </xf>
    <xf numFmtId="2" fontId="48" fillId="0" borderId="79" xfId="69" applyNumberFormat="1" applyFont="1" applyBorder="1">
      <alignment/>
      <protection/>
    </xf>
    <xf numFmtId="2" fontId="48" fillId="0" borderId="78" xfId="69" applyNumberFormat="1" applyFont="1" applyBorder="1">
      <alignment/>
      <protection/>
    </xf>
    <xf numFmtId="0" fontId="48" fillId="0" borderId="0" xfId="69" applyFont="1">
      <alignment/>
      <protection/>
    </xf>
    <xf numFmtId="0" fontId="37" fillId="0" borderId="80" xfId="69" applyNumberFormat="1" applyFont="1" applyBorder="1" quotePrefix="1">
      <alignment/>
      <protection/>
    </xf>
    <xf numFmtId="3" fontId="37" fillId="0" borderId="81" xfId="69" applyNumberFormat="1" applyFont="1" applyBorder="1">
      <alignment/>
      <protection/>
    </xf>
    <xf numFmtId="10" fontId="37" fillId="0" borderId="14" xfId="69" applyNumberFormat="1" applyFont="1" applyBorder="1">
      <alignment/>
      <protection/>
    </xf>
    <xf numFmtId="2" fontId="37" fillId="0" borderId="82" xfId="69" applyNumberFormat="1" applyFont="1" applyBorder="1" applyAlignment="1">
      <alignment horizontal="right"/>
      <protection/>
    </xf>
    <xf numFmtId="2" fontId="37" fillId="0" borderId="82" xfId="69" applyNumberFormat="1" applyFont="1" applyBorder="1">
      <alignment/>
      <protection/>
    </xf>
    <xf numFmtId="0" fontId="37" fillId="0" borderId="83" xfId="69" applyNumberFormat="1" applyFont="1" applyBorder="1" quotePrefix="1">
      <alignment/>
      <protection/>
    </xf>
    <xf numFmtId="3" fontId="37" fillId="0" borderId="84" xfId="69" applyNumberFormat="1" applyFont="1" applyBorder="1">
      <alignment/>
      <protection/>
    </xf>
    <xf numFmtId="10" fontId="37" fillId="0" borderId="64" xfId="69" applyNumberFormat="1" applyFont="1" applyBorder="1">
      <alignment/>
      <protection/>
    </xf>
    <xf numFmtId="2" fontId="37" fillId="0" borderId="85" xfId="69" applyNumberFormat="1" applyFont="1" applyBorder="1" applyAlignment="1">
      <alignment horizontal="right"/>
      <protection/>
    </xf>
    <xf numFmtId="2" fontId="37" fillId="0" borderId="85" xfId="69" applyNumberFormat="1" applyFont="1" applyBorder="1">
      <alignment/>
      <protection/>
    </xf>
    <xf numFmtId="0" fontId="57" fillId="0" borderId="0" xfId="64" applyNumberFormat="1" applyFont="1" applyFill="1" applyBorder="1">
      <alignment/>
      <protection/>
    </xf>
    <xf numFmtId="0" fontId="37" fillId="0" borderId="0" xfId="70" applyFont="1">
      <alignment/>
      <protection/>
    </xf>
    <xf numFmtId="0" fontId="40" fillId="7" borderId="17" xfId="70" applyFont="1" applyFill="1" applyBorder="1" applyAlignment="1">
      <alignment horizontal="center" vertical="center"/>
      <protection/>
    </xf>
    <xf numFmtId="0" fontId="40" fillId="7" borderId="70" xfId="70" applyFont="1" applyFill="1" applyBorder="1" applyAlignment="1">
      <alignment horizontal="center" vertical="center"/>
      <protection/>
    </xf>
    <xf numFmtId="0" fontId="40" fillId="7" borderId="18" xfId="70" applyFont="1" applyFill="1" applyBorder="1" applyAlignment="1">
      <alignment horizontal="center" vertical="center"/>
      <protection/>
    </xf>
    <xf numFmtId="1" fontId="46" fillId="7" borderId="71" xfId="70" applyNumberFormat="1" applyFont="1" applyFill="1" applyBorder="1" applyAlignment="1">
      <alignment horizontal="center" vertical="center" wrapText="1"/>
      <protection/>
    </xf>
    <xf numFmtId="0" fontId="46" fillId="7" borderId="17" xfId="70" applyFont="1" applyFill="1" applyBorder="1" applyAlignment="1">
      <alignment horizontal="center"/>
      <protection/>
    </xf>
    <xf numFmtId="0" fontId="46" fillId="7" borderId="70" xfId="70" applyFont="1" applyFill="1" applyBorder="1" applyAlignment="1">
      <alignment horizontal="center"/>
      <protection/>
    </xf>
    <xf numFmtId="0" fontId="46" fillId="7" borderId="57" xfId="70" applyFont="1" applyFill="1" applyBorder="1" applyAlignment="1">
      <alignment horizontal="center"/>
      <protection/>
    </xf>
    <xf numFmtId="0" fontId="46" fillId="7" borderId="37" xfId="70" applyFont="1" applyFill="1" applyBorder="1" applyAlignment="1">
      <alignment horizontal="center"/>
      <protection/>
    </xf>
    <xf numFmtId="0" fontId="46" fillId="7" borderId="18" xfId="70" applyFont="1" applyFill="1" applyBorder="1" applyAlignment="1">
      <alignment horizontal="center"/>
      <protection/>
    </xf>
    <xf numFmtId="0" fontId="37" fillId="7" borderId="72" xfId="70" applyFont="1" applyFill="1" applyBorder="1" applyAlignment="1">
      <alignment vertical="center"/>
      <protection/>
    </xf>
    <xf numFmtId="49" fontId="46" fillId="7" borderId="73" xfId="70" applyNumberFormat="1" applyFont="1" applyFill="1" applyBorder="1" applyAlignment="1">
      <alignment horizontal="center" vertical="center" wrapText="1"/>
      <protection/>
    </xf>
    <xf numFmtId="49" fontId="46" fillId="7" borderId="74" xfId="70" applyNumberFormat="1" applyFont="1" applyFill="1" applyBorder="1" applyAlignment="1">
      <alignment horizontal="center" vertical="center" wrapText="1"/>
      <protection/>
    </xf>
    <xf numFmtId="49" fontId="46" fillId="7" borderId="75" xfId="70" applyNumberFormat="1" applyFont="1" applyFill="1" applyBorder="1" applyAlignment="1">
      <alignment horizontal="center" vertical="center" wrapText="1"/>
      <protection/>
    </xf>
    <xf numFmtId="49" fontId="37" fillId="0" borderId="0" xfId="70" applyNumberFormat="1" applyFont="1" applyAlignment="1">
      <alignment horizontal="center" vertical="center" wrapText="1"/>
      <protection/>
    </xf>
    <xf numFmtId="0" fontId="48" fillId="0" borderId="86" xfId="70" applyNumberFormat="1" applyFont="1" applyBorder="1">
      <alignment/>
      <protection/>
    </xf>
    <xf numFmtId="3" fontId="48" fillId="0" borderId="87" xfId="70" applyNumberFormat="1" applyFont="1" applyBorder="1">
      <alignment/>
      <protection/>
    </xf>
    <xf numFmtId="10" fontId="48" fillId="0" borderId="88" xfId="70" applyNumberFormat="1" applyFont="1" applyBorder="1">
      <alignment/>
      <protection/>
    </xf>
    <xf numFmtId="2" fontId="48" fillId="0" borderId="89" xfId="70" applyNumberFormat="1" applyFont="1" applyBorder="1">
      <alignment/>
      <protection/>
    </xf>
    <xf numFmtId="2" fontId="48" fillId="0" borderId="88" xfId="70" applyNumberFormat="1" applyFont="1" applyBorder="1">
      <alignment/>
      <protection/>
    </xf>
    <xf numFmtId="0" fontId="48" fillId="0" borderId="0" xfId="70" applyFont="1">
      <alignment/>
      <protection/>
    </xf>
    <xf numFmtId="0" fontId="37" fillId="0" borderId="90" xfId="70" applyNumberFormat="1" applyFont="1" applyBorder="1" quotePrefix="1">
      <alignment/>
      <protection/>
    </xf>
    <xf numFmtId="3" fontId="37" fillId="0" borderId="91" xfId="70" applyNumberFormat="1" applyFont="1" applyBorder="1">
      <alignment/>
      <protection/>
    </xf>
    <xf numFmtId="10" fontId="37" fillId="0" borderId="14" xfId="70" applyNumberFormat="1" applyFont="1" applyBorder="1">
      <alignment/>
      <protection/>
    </xf>
    <xf numFmtId="2" fontId="37" fillId="0" borderId="82" xfId="70" applyNumberFormat="1" applyFont="1" applyBorder="1" applyAlignment="1">
      <alignment horizontal="right"/>
      <protection/>
    </xf>
    <xf numFmtId="2" fontId="37" fillId="0" borderId="82" xfId="70" applyNumberFormat="1" applyFont="1" applyBorder="1">
      <alignment/>
      <protection/>
    </xf>
    <xf numFmtId="0" fontId="37" fillId="0" borderId="80" xfId="70" applyNumberFormat="1" applyFont="1" applyBorder="1" quotePrefix="1">
      <alignment/>
      <protection/>
    </xf>
    <xf numFmtId="3" fontId="37" fillId="0" borderId="81" xfId="70" applyNumberFormat="1" applyFont="1" applyBorder="1">
      <alignment/>
      <protection/>
    </xf>
    <xf numFmtId="0" fontId="37" fillId="0" borderId="83" xfId="70" applyNumberFormat="1" applyFont="1" applyBorder="1" quotePrefix="1">
      <alignment/>
      <protection/>
    </xf>
    <xf numFmtId="3" fontId="37" fillId="0" borderId="84" xfId="70" applyNumberFormat="1" applyFont="1" applyBorder="1">
      <alignment/>
      <protection/>
    </xf>
    <xf numFmtId="10" fontId="37" fillId="0" borderId="64" xfId="70" applyNumberFormat="1" applyFont="1" applyBorder="1">
      <alignment/>
      <protection/>
    </xf>
    <xf numFmtId="2" fontId="37" fillId="0" borderId="85" xfId="70" applyNumberFormat="1" applyFont="1" applyBorder="1" applyAlignment="1">
      <alignment horizontal="right"/>
      <protection/>
    </xf>
    <xf numFmtId="2" fontId="37" fillId="0" borderId="85" xfId="70" applyNumberFormat="1" applyFont="1" applyBorder="1">
      <alignment/>
      <protection/>
    </xf>
    <xf numFmtId="0" fontId="37" fillId="0" borderId="0" xfId="71" applyFont="1">
      <alignment/>
      <protection/>
    </xf>
    <xf numFmtId="0" fontId="40" fillId="7" borderId="92" xfId="71" applyFont="1" applyFill="1" applyBorder="1" applyAlignment="1">
      <alignment horizontal="center" vertical="center"/>
      <protection/>
    </xf>
    <xf numFmtId="0" fontId="40" fillId="7" borderId="57" xfId="71" applyFont="1" applyFill="1" applyBorder="1" applyAlignment="1">
      <alignment horizontal="center" vertical="center"/>
      <protection/>
    </xf>
    <xf numFmtId="0" fontId="40" fillId="7" borderId="37" xfId="71" applyFont="1" applyFill="1" applyBorder="1" applyAlignment="1">
      <alignment horizontal="center" vertical="center"/>
      <protection/>
    </xf>
    <xf numFmtId="1" fontId="42" fillId="7" borderId="93" xfId="71" applyNumberFormat="1" applyFont="1" applyFill="1" applyBorder="1" applyAlignment="1">
      <alignment horizontal="center" vertical="center" wrapText="1"/>
      <protection/>
    </xf>
    <xf numFmtId="0" fontId="46" fillId="7" borderId="73" xfId="71" applyFont="1" applyFill="1" applyBorder="1" applyAlignment="1">
      <alignment horizontal="center"/>
      <protection/>
    </xf>
    <xf numFmtId="0" fontId="46" fillId="7" borderId="94" xfId="71" applyFont="1" applyFill="1" applyBorder="1" applyAlignment="1">
      <alignment horizontal="center"/>
      <protection/>
    </xf>
    <xf numFmtId="0" fontId="46" fillId="7" borderId="74" xfId="71" applyFont="1" applyFill="1" applyBorder="1" applyAlignment="1">
      <alignment horizontal="center"/>
      <protection/>
    </xf>
    <xf numFmtId="0" fontId="46" fillId="7" borderId="95" xfId="71" applyFont="1" applyFill="1" applyBorder="1" applyAlignment="1">
      <alignment horizontal="center"/>
      <protection/>
    </xf>
    <xf numFmtId="0" fontId="44" fillId="7" borderId="96" xfId="71" applyFont="1" applyFill="1" applyBorder="1" applyAlignment="1">
      <alignment vertical="center"/>
      <protection/>
    </xf>
    <xf numFmtId="49" fontId="46" fillId="7" borderId="97" xfId="71" applyNumberFormat="1" applyFont="1" applyFill="1" applyBorder="1" applyAlignment="1">
      <alignment horizontal="center" vertical="center" wrapText="1"/>
      <protection/>
    </xf>
    <xf numFmtId="49" fontId="37" fillId="7" borderId="97" xfId="71" applyNumberFormat="1" applyFont="1" applyFill="1" applyBorder="1">
      <alignment/>
      <protection/>
    </xf>
    <xf numFmtId="49" fontId="37" fillId="7" borderId="98" xfId="71" applyNumberFormat="1" applyFont="1" applyFill="1" applyBorder="1">
      <alignment/>
      <protection/>
    </xf>
    <xf numFmtId="1" fontId="46" fillId="7" borderId="75" xfId="71" applyNumberFormat="1" applyFont="1" applyFill="1" applyBorder="1" applyAlignment="1">
      <alignment horizontal="center" vertical="center" wrapText="1"/>
      <protection/>
    </xf>
    <xf numFmtId="49" fontId="46" fillId="7" borderId="76" xfId="71" applyNumberFormat="1" applyFont="1" applyFill="1" applyBorder="1" applyAlignment="1">
      <alignment horizontal="center" vertical="center" wrapText="1"/>
      <protection/>
    </xf>
    <xf numFmtId="1" fontId="46" fillId="7" borderId="14" xfId="71" applyNumberFormat="1" applyFont="1" applyFill="1" applyBorder="1" applyAlignment="1">
      <alignment horizontal="center" vertical="center" wrapText="1"/>
      <protection/>
    </xf>
    <xf numFmtId="1" fontId="46" fillId="7" borderId="79" xfId="71" applyNumberFormat="1" applyFont="1" applyFill="1" applyBorder="1" applyAlignment="1">
      <alignment horizontal="center" vertical="center" wrapText="1"/>
      <protection/>
    </xf>
    <xf numFmtId="1" fontId="37" fillId="0" borderId="0" xfId="71" applyNumberFormat="1" applyFont="1" applyAlignment="1">
      <alignment horizontal="center" vertical="center" wrapText="1"/>
      <protection/>
    </xf>
    <xf numFmtId="0" fontId="44" fillId="7" borderId="99" xfId="71" applyFont="1" applyFill="1" applyBorder="1" applyAlignment="1">
      <alignment vertical="center"/>
      <protection/>
    </xf>
    <xf numFmtId="49" fontId="46" fillId="7" borderId="100" xfId="71" applyNumberFormat="1" applyFont="1" applyFill="1" applyBorder="1" applyAlignment="1">
      <alignment horizontal="center" vertical="center" wrapText="1"/>
      <protection/>
    </xf>
    <xf numFmtId="49" fontId="46" fillId="7" borderId="101" xfId="71" applyNumberFormat="1" applyFont="1" applyFill="1" applyBorder="1" applyAlignment="1">
      <alignment horizontal="center" vertical="center" wrapText="1"/>
      <protection/>
    </xf>
    <xf numFmtId="0" fontId="37" fillId="7" borderId="85" xfId="71" applyFont="1" applyFill="1" applyBorder="1">
      <alignment/>
      <protection/>
    </xf>
    <xf numFmtId="49" fontId="46" fillId="7" borderId="102" xfId="71" applyNumberFormat="1" applyFont="1" applyFill="1" applyBorder="1" applyAlignment="1">
      <alignment horizontal="center" vertical="center" wrapText="1"/>
      <protection/>
    </xf>
    <xf numFmtId="49" fontId="46" fillId="7" borderId="103" xfId="71" applyNumberFormat="1" applyFont="1" applyFill="1" applyBorder="1" applyAlignment="1">
      <alignment horizontal="center" vertical="center" wrapText="1"/>
      <protection/>
    </xf>
    <xf numFmtId="0" fontId="37" fillId="7" borderId="10" xfId="71" applyFont="1" applyFill="1" applyBorder="1" applyAlignment="1">
      <alignment horizontal="center" vertical="center" wrapText="1"/>
      <protection/>
    </xf>
    <xf numFmtId="49" fontId="46" fillId="7" borderId="84" xfId="71" applyNumberFormat="1" applyFont="1" applyFill="1" applyBorder="1" applyAlignment="1">
      <alignment horizontal="center" vertical="center" wrapText="1"/>
      <protection/>
    </xf>
    <xf numFmtId="0" fontId="37" fillId="7" borderId="104" xfId="71" applyFont="1" applyFill="1" applyBorder="1" applyAlignment="1">
      <alignment horizontal="center" vertical="center" wrapText="1"/>
      <protection/>
    </xf>
    <xf numFmtId="0" fontId="58" fillId="0" borderId="105" xfId="71" applyNumberFormat="1" applyFont="1" applyBorder="1">
      <alignment/>
      <protection/>
    </xf>
    <xf numFmtId="3" fontId="58" fillId="0" borderId="106" xfId="71" applyNumberFormat="1" applyFont="1" applyBorder="1">
      <alignment/>
      <protection/>
    </xf>
    <xf numFmtId="3" fontId="58" fillId="0" borderId="107" xfId="71" applyNumberFormat="1" applyFont="1" applyBorder="1">
      <alignment/>
      <protection/>
    </xf>
    <xf numFmtId="10" fontId="58" fillId="0" borderId="89" xfId="71" applyNumberFormat="1" applyFont="1" applyBorder="1">
      <alignment/>
      <protection/>
    </xf>
    <xf numFmtId="3" fontId="58" fillId="0" borderId="86" xfId="71" applyNumberFormat="1" applyFont="1" applyBorder="1">
      <alignment/>
      <protection/>
    </xf>
    <xf numFmtId="0" fontId="58" fillId="0" borderId="0" xfId="71" applyFont="1">
      <alignment/>
      <protection/>
    </xf>
    <xf numFmtId="0" fontId="37" fillId="0" borderId="108" xfId="71" applyFont="1" applyBorder="1">
      <alignment/>
      <protection/>
    </xf>
    <xf numFmtId="3" fontId="37" fillId="0" borderId="109" xfId="71" applyNumberFormat="1" applyFont="1" applyBorder="1">
      <alignment/>
      <protection/>
    </xf>
    <xf numFmtId="3" fontId="37" fillId="0" borderId="110" xfId="71" applyNumberFormat="1" applyFont="1" applyBorder="1">
      <alignment/>
      <protection/>
    </xf>
    <xf numFmtId="10" fontId="37" fillId="0" borderId="111" xfId="71" applyNumberFormat="1" applyFont="1" applyBorder="1">
      <alignment/>
      <protection/>
    </xf>
    <xf numFmtId="3" fontId="37" fillId="0" borderId="112" xfId="71" applyNumberFormat="1" applyFont="1" applyBorder="1">
      <alignment/>
      <protection/>
    </xf>
    <xf numFmtId="10" fontId="37" fillId="0" borderId="111" xfId="71" applyNumberFormat="1" applyFont="1" applyBorder="1" applyAlignment="1">
      <alignment horizontal="right"/>
      <protection/>
    </xf>
    <xf numFmtId="0" fontId="37" fillId="0" borderId="96" xfId="71" applyFont="1" applyBorder="1">
      <alignment/>
      <protection/>
    </xf>
    <xf numFmtId="3" fontId="37" fillId="0" borderId="113" xfId="71" applyNumberFormat="1" applyFont="1" applyBorder="1">
      <alignment/>
      <protection/>
    </xf>
    <xf numFmtId="3" fontId="37" fillId="0" borderId="16" xfId="71" applyNumberFormat="1" applyFont="1" applyBorder="1">
      <alignment/>
      <protection/>
    </xf>
    <xf numFmtId="10" fontId="37" fillId="0" borderId="114" xfId="71" applyNumberFormat="1" applyFont="1" applyBorder="1">
      <alignment/>
      <protection/>
    </xf>
    <xf numFmtId="3" fontId="37" fillId="0" borderId="81" xfId="71" applyNumberFormat="1" applyFont="1" applyBorder="1">
      <alignment/>
      <protection/>
    </xf>
    <xf numFmtId="10" fontId="37" fillId="0" borderId="114" xfId="71" applyNumberFormat="1" applyFont="1" applyBorder="1" applyAlignment="1">
      <alignment horizontal="right"/>
      <protection/>
    </xf>
    <xf numFmtId="0" fontId="37" fillId="0" borderId="115" xfId="71" applyFont="1" applyBorder="1">
      <alignment/>
      <protection/>
    </xf>
    <xf numFmtId="3" fontId="37" fillId="0" borderId="100" xfId="71" applyNumberFormat="1" applyFont="1" applyBorder="1">
      <alignment/>
      <protection/>
    </xf>
    <xf numFmtId="3" fontId="37" fillId="0" borderId="101" xfId="71" applyNumberFormat="1" applyFont="1" applyBorder="1">
      <alignment/>
      <protection/>
    </xf>
    <xf numFmtId="10" fontId="37" fillId="0" borderId="104" xfId="71" applyNumberFormat="1" applyFont="1" applyBorder="1">
      <alignment/>
      <protection/>
    </xf>
    <xf numFmtId="3" fontId="37" fillId="0" borderId="84" xfId="71" applyNumberFormat="1" applyFont="1" applyBorder="1">
      <alignment/>
      <protection/>
    </xf>
    <xf numFmtId="10" fontId="37" fillId="0" borderId="104" xfId="71" applyNumberFormat="1" applyFont="1" applyBorder="1" applyAlignment="1">
      <alignment horizontal="right"/>
      <protection/>
    </xf>
    <xf numFmtId="0" fontId="54" fillId="0" borderId="0" xfId="71" applyFont="1">
      <alignment/>
      <protection/>
    </xf>
    <xf numFmtId="3" fontId="37" fillId="0" borderId="0" xfId="71" applyNumberFormat="1" applyFont="1">
      <alignment/>
      <protection/>
    </xf>
    <xf numFmtId="0" fontId="40" fillId="7" borderId="19" xfId="71" applyFont="1" applyFill="1" applyBorder="1" applyAlignment="1">
      <alignment horizontal="center" vertical="center"/>
      <protection/>
    </xf>
    <xf numFmtId="0" fontId="40" fillId="7" borderId="20" xfId="71" applyFont="1" applyFill="1" applyBorder="1" applyAlignment="1">
      <alignment horizontal="center" vertical="center"/>
      <protection/>
    </xf>
    <xf numFmtId="0" fontId="40" fillId="7" borderId="21" xfId="71" applyFont="1" applyFill="1" applyBorder="1" applyAlignment="1">
      <alignment horizontal="center" vertical="center"/>
      <protection/>
    </xf>
    <xf numFmtId="1" fontId="43" fillId="7" borderId="116" xfId="71" applyNumberFormat="1" applyFont="1" applyFill="1" applyBorder="1" applyAlignment="1">
      <alignment horizontal="center" vertical="center" wrapText="1"/>
      <protection/>
    </xf>
    <xf numFmtId="0" fontId="46" fillId="7" borderId="117" xfId="71" applyFont="1" applyFill="1" applyBorder="1" applyAlignment="1">
      <alignment horizontal="center"/>
      <protection/>
    </xf>
    <xf numFmtId="0" fontId="45" fillId="7" borderId="118" xfId="71" applyFont="1" applyFill="1" applyBorder="1" applyAlignment="1">
      <alignment vertical="center"/>
      <protection/>
    </xf>
    <xf numFmtId="49" fontId="42" fillId="7" borderId="76" xfId="71" applyNumberFormat="1" applyFont="1" applyFill="1" applyBorder="1" applyAlignment="1">
      <alignment horizontal="center" vertical="center" wrapText="1"/>
      <protection/>
    </xf>
    <xf numFmtId="49" fontId="44" fillId="7" borderId="97" xfId="71" applyNumberFormat="1" applyFont="1" applyFill="1" applyBorder="1">
      <alignment/>
      <protection/>
    </xf>
    <xf numFmtId="49" fontId="44" fillId="7" borderId="98" xfId="71" applyNumberFormat="1" applyFont="1" applyFill="1" applyBorder="1">
      <alignment/>
      <protection/>
    </xf>
    <xf numFmtId="1" fontId="46" fillId="7" borderId="119" xfId="71" applyNumberFormat="1" applyFont="1" applyFill="1" applyBorder="1" applyAlignment="1">
      <alignment horizontal="center" vertical="center" wrapText="1"/>
      <protection/>
    </xf>
    <xf numFmtId="1" fontId="44" fillId="0" borderId="0" xfId="71" applyNumberFormat="1" applyFont="1" applyAlignment="1">
      <alignment horizontal="center" vertical="center" wrapText="1"/>
      <protection/>
    </xf>
    <xf numFmtId="0" fontId="45" fillId="7" borderId="120" xfId="71" applyFont="1" applyFill="1" applyBorder="1" applyAlignment="1">
      <alignment vertical="center"/>
      <protection/>
    </xf>
    <xf numFmtId="0" fontId="37" fillId="7" borderId="59" xfId="71" applyFont="1" applyFill="1" applyBorder="1">
      <alignment/>
      <protection/>
    </xf>
    <xf numFmtId="0" fontId="37" fillId="7" borderId="121" xfId="71" applyFont="1" applyFill="1" applyBorder="1" applyAlignment="1">
      <alignment horizontal="center" vertical="center" wrapText="1"/>
      <protection/>
    </xf>
    <xf numFmtId="0" fontId="59" fillId="0" borderId="122" xfId="71" applyNumberFormat="1" applyFont="1" applyBorder="1">
      <alignment/>
      <protection/>
    </xf>
    <xf numFmtId="3" fontId="59" fillId="0" borderId="123" xfId="71" applyNumberFormat="1" applyFont="1" applyBorder="1">
      <alignment/>
      <protection/>
    </xf>
    <xf numFmtId="3" fontId="59" fillId="0" borderId="124" xfId="71" applyNumberFormat="1" applyFont="1" applyBorder="1">
      <alignment/>
      <protection/>
    </xf>
    <xf numFmtId="3" fontId="59" fillId="0" borderId="125" xfId="71" applyNumberFormat="1" applyFont="1" applyBorder="1">
      <alignment/>
      <protection/>
    </xf>
    <xf numFmtId="10" fontId="59" fillId="0" borderId="126" xfId="71" applyNumberFormat="1" applyFont="1" applyBorder="1">
      <alignment/>
      <protection/>
    </xf>
    <xf numFmtId="10" fontId="59" fillId="0" borderId="127" xfId="71" applyNumberFormat="1" applyFont="1" applyBorder="1">
      <alignment/>
      <protection/>
    </xf>
    <xf numFmtId="0" fontId="59" fillId="0" borderId="0" xfId="71" applyFont="1">
      <alignment/>
      <protection/>
    </xf>
    <xf numFmtId="0" fontId="37" fillId="0" borderId="128" xfId="71" applyFont="1" applyBorder="1">
      <alignment/>
      <protection/>
    </xf>
    <xf numFmtId="3" fontId="37" fillId="0" borderId="91" xfId="71" applyNumberFormat="1" applyFont="1" applyBorder="1">
      <alignment/>
      <protection/>
    </xf>
    <xf numFmtId="3" fontId="37" fillId="0" borderId="129" xfId="71" applyNumberFormat="1" applyFont="1" applyBorder="1">
      <alignment/>
      <protection/>
    </xf>
    <xf numFmtId="10" fontId="37" fillId="0" borderId="82" xfId="71" applyNumberFormat="1" applyFont="1" applyBorder="1">
      <alignment/>
      <protection/>
    </xf>
    <xf numFmtId="10" fontId="37" fillId="0" borderId="130" xfId="71" applyNumberFormat="1" applyFont="1" applyBorder="1" applyAlignment="1">
      <alignment horizontal="right"/>
      <protection/>
    </xf>
    <xf numFmtId="0" fontId="37" fillId="0" borderId="118" xfId="71" applyFont="1" applyBorder="1">
      <alignment/>
      <protection/>
    </xf>
    <xf numFmtId="10" fontId="37" fillId="0" borderId="131" xfId="71" applyNumberFormat="1" applyFont="1" applyBorder="1" applyAlignment="1">
      <alignment horizontal="right"/>
      <protection/>
    </xf>
    <xf numFmtId="0" fontId="37" fillId="0" borderId="132" xfId="71" applyFont="1" applyBorder="1">
      <alignment/>
      <protection/>
    </xf>
    <xf numFmtId="3" fontId="37" fillId="0" borderId="133" xfId="71" applyNumberFormat="1" applyFont="1" applyBorder="1">
      <alignment/>
      <protection/>
    </xf>
    <xf numFmtId="3" fontId="37" fillId="0" borderId="134" xfId="71" applyNumberFormat="1" applyFont="1" applyBorder="1">
      <alignment/>
      <protection/>
    </xf>
    <xf numFmtId="10" fontId="37" fillId="0" borderId="135" xfId="71" applyNumberFormat="1" applyFont="1" applyBorder="1">
      <alignment/>
      <protection/>
    </xf>
    <xf numFmtId="10" fontId="37" fillId="0" borderId="136" xfId="71" applyNumberFormat="1" applyFont="1" applyBorder="1">
      <alignment/>
      <protection/>
    </xf>
    <xf numFmtId="10" fontId="37" fillId="0" borderId="137" xfId="71" applyNumberFormat="1" applyFont="1" applyBorder="1" applyAlignment="1">
      <alignment horizontal="right"/>
      <protection/>
    </xf>
    <xf numFmtId="0" fontId="37" fillId="0" borderId="0" xfId="72" applyFont="1">
      <alignment/>
      <protection/>
    </xf>
    <xf numFmtId="0" fontId="40" fillId="7" borderId="17" xfId="72" applyFont="1" applyFill="1" applyBorder="1" applyAlignment="1">
      <alignment horizontal="center" vertical="center"/>
      <protection/>
    </xf>
    <xf numFmtId="0" fontId="40" fillId="7" borderId="70" xfId="72" applyFont="1" applyFill="1" applyBorder="1" applyAlignment="1">
      <alignment horizontal="center" vertical="center"/>
      <protection/>
    </xf>
    <xf numFmtId="0" fontId="40" fillId="7" borderId="18" xfId="72" applyFont="1" applyFill="1" applyBorder="1" applyAlignment="1">
      <alignment horizontal="center" vertical="center"/>
      <protection/>
    </xf>
    <xf numFmtId="1" fontId="46" fillId="7" borderId="71" xfId="72" applyNumberFormat="1" applyFont="1" applyFill="1" applyBorder="1" applyAlignment="1">
      <alignment horizontal="center" vertical="center" wrapText="1"/>
      <protection/>
    </xf>
    <xf numFmtId="0" fontId="46" fillId="7" borderId="17" xfId="72" applyFont="1" applyFill="1" applyBorder="1" applyAlignment="1">
      <alignment horizontal="center" vertical="center"/>
      <protection/>
    </xf>
    <xf numFmtId="0" fontId="46" fillId="7" borderId="70" xfId="72" applyFont="1" applyFill="1" applyBorder="1" applyAlignment="1">
      <alignment horizontal="center" vertical="center"/>
      <protection/>
    </xf>
    <xf numFmtId="0" fontId="46" fillId="7" borderId="18" xfId="72" applyFont="1" applyFill="1" applyBorder="1" applyAlignment="1">
      <alignment horizontal="center" vertical="center"/>
      <protection/>
    </xf>
    <xf numFmtId="0" fontId="37" fillId="0" borderId="0" xfId="72" applyFont="1" applyAlignment="1">
      <alignment vertical="center"/>
      <protection/>
    </xf>
    <xf numFmtId="0" fontId="37" fillId="7" borderId="72" xfId="72" applyFont="1" applyFill="1" applyBorder="1" applyAlignment="1">
      <alignment vertical="center"/>
      <protection/>
    </xf>
    <xf numFmtId="49" fontId="46" fillId="7" borderId="95" xfId="72" applyNumberFormat="1" applyFont="1" applyFill="1" applyBorder="1" applyAlignment="1">
      <alignment horizontal="center" vertical="center" wrapText="1"/>
      <protection/>
    </xf>
    <xf numFmtId="1" fontId="46" fillId="7" borderId="18" xfId="72" applyNumberFormat="1" applyFont="1" applyFill="1" applyBorder="1" applyAlignment="1">
      <alignment horizontal="center" vertical="center" wrapText="1"/>
      <protection/>
    </xf>
    <xf numFmtId="1" fontId="46" fillId="7" borderId="74" xfId="72" applyNumberFormat="1" applyFont="1" applyFill="1" applyBorder="1" applyAlignment="1">
      <alignment horizontal="center" vertical="center" wrapText="1"/>
      <protection/>
    </xf>
    <xf numFmtId="1" fontId="46" fillId="7" borderId="95" xfId="72" applyNumberFormat="1" applyFont="1" applyFill="1" applyBorder="1" applyAlignment="1">
      <alignment horizontal="center" vertical="center" wrapText="1"/>
      <protection/>
    </xf>
    <xf numFmtId="1" fontId="37" fillId="0" borderId="0" xfId="72" applyNumberFormat="1" applyFont="1" applyAlignment="1">
      <alignment horizontal="center" vertical="center" wrapText="1"/>
      <protection/>
    </xf>
    <xf numFmtId="0" fontId="60" fillId="0" borderId="105" xfId="72" applyNumberFormat="1" applyFont="1" applyBorder="1" applyAlignment="1">
      <alignment vertical="center"/>
      <protection/>
    </xf>
    <xf numFmtId="3" fontId="60" fillId="0" borderId="87" xfId="72" applyNumberFormat="1" applyFont="1" applyBorder="1" applyAlignment="1">
      <alignment vertical="center"/>
      <protection/>
    </xf>
    <xf numFmtId="10" fontId="60" fillId="0" borderId="89" xfId="72" applyNumberFormat="1" applyFont="1" applyBorder="1" applyAlignment="1">
      <alignment vertical="center"/>
      <protection/>
    </xf>
    <xf numFmtId="3" fontId="60" fillId="0" borderId="106" xfId="72" applyNumberFormat="1" applyFont="1" applyBorder="1" applyAlignment="1">
      <alignment vertical="center"/>
      <protection/>
    </xf>
    <xf numFmtId="0" fontId="60" fillId="0" borderId="0" xfId="72" applyFont="1">
      <alignment/>
      <protection/>
    </xf>
    <xf numFmtId="0" fontId="37" fillId="0" borderId="138" xfId="72" applyNumberFormat="1" applyFont="1" applyBorder="1">
      <alignment/>
      <protection/>
    </xf>
    <xf numFmtId="3" fontId="37" fillId="0" borderId="90" xfId="72" applyNumberFormat="1" applyFont="1" applyBorder="1">
      <alignment/>
      <protection/>
    </xf>
    <xf numFmtId="10" fontId="37" fillId="0" borderId="129" xfId="72" applyNumberFormat="1" applyFont="1" applyBorder="1">
      <alignment/>
      <protection/>
    </xf>
    <xf numFmtId="10" fontId="37" fillId="0" borderId="82" xfId="72" applyNumberFormat="1" applyFont="1" applyBorder="1">
      <alignment/>
      <protection/>
    </xf>
    <xf numFmtId="3" fontId="37" fillId="0" borderId="139" xfId="72" applyNumberFormat="1" applyFont="1" applyBorder="1">
      <alignment/>
      <protection/>
    </xf>
    <xf numFmtId="0" fontId="48" fillId="0" borderId="0" xfId="72" applyFont="1">
      <alignment/>
      <protection/>
    </xf>
    <xf numFmtId="0" fontId="37" fillId="0" borderId="72" xfId="72" applyNumberFormat="1" applyFont="1" applyBorder="1">
      <alignment/>
      <protection/>
    </xf>
    <xf numFmtId="3" fontId="37" fillId="0" borderId="140" xfId="72" applyNumberFormat="1" applyFont="1" applyBorder="1">
      <alignment/>
      <protection/>
    </xf>
    <xf numFmtId="10" fontId="37" fillId="0" borderId="67" xfId="72" applyNumberFormat="1" applyFont="1" applyBorder="1">
      <alignment/>
      <protection/>
    </xf>
    <xf numFmtId="10" fontId="37" fillId="0" borderId="85" xfId="72" applyNumberFormat="1" applyFont="1" applyBorder="1">
      <alignment/>
      <protection/>
    </xf>
    <xf numFmtId="3" fontId="37" fillId="0" borderId="69" xfId="72" applyNumberFormat="1" applyFont="1" applyBorder="1">
      <alignment/>
      <protection/>
    </xf>
    <xf numFmtId="0" fontId="37" fillId="0" borderId="0" xfId="73" applyFont="1">
      <alignment/>
      <protection/>
    </xf>
    <xf numFmtId="10" fontId="37" fillId="0" borderId="0" xfId="73" applyNumberFormat="1" applyFont="1">
      <alignment/>
      <protection/>
    </xf>
    <xf numFmtId="0" fontId="40" fillId="7" borderId="17" xfId="73" applyFont="1" applyFill="1" applyBorder="1" applyAlignment="1">
      <alignment horizontal="center" vertical="center"/>
      <protection/>
    </xf>
    <xf numFmtId="0" fontId="40" fillId="7" borderId="70" xfId="73" applyFont="1" applyFill="1" applyBorder="1" applyAlignment="1">
      <alignment horizontal="center" vertical="center"/>
      <protection/>
    </xf>
    <xf numFmtId="0" fontId="40" fillId="7" borderId="18" xfId="73" applyFont="1" applyFill="1" applyBorder="1" applyAlignment="1">
      <alignment horizontal="center" vertical="center"/>
      <protection/>
    </xf>
    <xf numFmtId="1" fontId="46" fillId="7" borderId="71" xfId="73" applyNumberFormat="1" applyFont="1" applyFill="1" applyBorder="1" applyAlignment="1">
      <alignment horizontal="center" vertical="center" wrapText="1"/>
      <protection/>
    </xf>
    <xf numFmtId="0" fontId="46" fillId="7" borderId="17" xfId="73" applyFont="1" applyFill="1" applyBorder="1" applyAlignment="1">
      <alignment horizontal="center"/>
      <protection/>
    </xf>
    <xf numFmtId="0" fontId="46" fillId="7" borderId="70" xfId="73" applyFont="1" applyFill="1" applyBorder="1" applyAlignment="1">
      <alignment horizontal="center"/>
      <protection/>
    </xf>
    <xf numFmtId="0" fontId="46" fillId="7" borderId="18" xfId="73" applyFont="1" applyFill="1" applyBorder="1" applyAlignment="1">
      <alignment horizontal="center"/>
      <protection/>
    </xf>
    <xf numFmtId="0" fontId="37" fillId="7" borderId="72" xfId="73" applyFont="1" applyFill="1" applyBorder="1" applyAlignment="1">
      <alignment vertical="center"/>
      <protection/>
    </xf>
    <xf numFmtId="49" fontId="46" fillId="7" borderId="73" xfId="73" applyNumberFormat="1" applyFont="1" applyFill="1" applyBorder="1" applyAlignment="1">
      <alignment horizontal="center" vertical="center" wrapText="1"/>
      <protection/>
    </xf>
    <xf numFmtId="10" fontId="46" fillId="7" borderId="94" xfId="73" applyNumberFormat="1" applyFont="1" applyFill="1" applyBorder="1" applyAlignment="1">
      <alignment horizontal="center" vertical="center" wrapText="1"/>
      <protection/>
    </xf>
    <xf numFmtId="10" fontId="46" fillId="7" borderId="74" xfId="73" applyNumberFormat="1" applyFont="1" applyFill="1" applyBorder="1" applyAlignment="1">
      <alignment horizontal="center" vertical="center" wrapText="1"/>
      <protection/>
    </xf>
    <xf numFmtId="1" fontId="37" fillId="0" borderId="0" xfId="73" applyNumberFormat="1" applyFont="1" applyAlignment="1">
      <alignment horizontal="center" vertical="center" wrapText="1"/>
      <protection/>
    </xf>
    <xf numFmtId="0" fontId="58" fillId="0" borderId="105" xfId="73" applyNumberFormat="1" applyFont="1" applyBorder="1" applyAlignment="1">
      <alignment vertical="center"/>
      <protection/>
    </xf>
    <xf numFmtId="3" fontId="58" fillId="0" borderId="87" xfId="73" applyNumberFormat="1" applyFont="1" applyBorder="1" applyAlignment="1">
      <alignment vertical="center"/>
      <protection/>
    </xf>
    <xf numFmtId="10" fontId="58" fillId="0" borderId="107" xfId="73" applyNumberFormat="1" applyFont="1" applyBorder="1" applyAlignment="1">
      <alignment vertical="center"/>
      <protection/>
    </xf>
    <xf numFmtId="3" fontId="58" fillId="0" borderId="107" xfId="73" applyNumberFormat="1" applyFont="1" applyBorder="1" applyAlignment="1">
      <alignment vertical="center"/>
      <protection/>
    </xf>
    <xf numFmtId="10" fontId="58" fillId="0" borderId="89" xfId="73" applyNumberFormat="1" applyFont="1" applyBorder="1" applyAlignment="1">
      <alignment vertical="center"/>
      <protection/>
    </xf>
    <xf numFmtId="0" fontId="48" fillId="0" borderId="0" xfId="73" applyFont="1" applyAlignment="1">
      <alignment vertical="center"/>
      <protection/>
    </xf>
    <xf numFmtId="0" fontId="44" fillId="18" borderId="138" xfId="73" applyNumberFormat="1" applyFont="1" applyFill="1" applyBorder="1">
      <alignment/>
      <protection/>
    </xf>
    <xf numFmtId="3" fontId="44" fillId="18" borderId="90" xfId="73" applyNumberFormat="1" applyFont="1" applyFill="1" applyBorder="1">
      <alignment/>
      <protection/>
    </xf>
    <xf numFmtId="10" fontId="44" fillId="18" borderId="129" xfId="73" applyNumberFormat="1" applyFont="1" applyFill="1" applyBorder="1">
      <alignment/>
      <protection/>
    </xf>
    <xf numFmtId="3" fontId="44" fillId="18" borderId="139" xfId="73" applyNumberFormat="1" applyFont="1" applyFill="1" applyBorder="1">
      <alignment/>
      <protection/>
    </xf>
    <xf numFmtId="10" fontId="44" fillId="18" borderId="14" xfId="73" applyNumberFormat="1" applyFont="1" applyFill="1" applyBorder="1">
      <alignment/>
      <protection/>
    </xf>
    <xf numFmtId="10" fontId="44" fillId="18" borderId="82" xfId="73" applyNumberFormat="1" applyFont="1" applyFill="1" applyBorder="1">
      <alignment/>
      <protection/>
    </xf>
    <xf numFmtId="0" fontId="42" fillId="0" borderId="0" xfId="73" applyFont="1" applyFill="1">
      <alignment/>
      <protection/>
    </xf>
    <xf numFmtId="10" fontId="42" fillId="0" borderId="0" xfId="73" applyNumberFormat="1" applyFont="1" applyFill="1">
      <alignment/>
      <protection/>
    </xf>
    <xf numFmtId="3" fontId="42" fillId="0" borderId="0" xfId="73" applyNumberFormat="1" applyFont="1" applyFill="1">
      <alignment/>
      <protection/>
    </xf>
    <xf numFmtId="0" fontId="37" fillId="0" borderId="96" xfId="73" applyNumberFormat="1" applyFont="1" applyBorder="1" quotePrefix="1">
      <alignment/>
      <protection/>
    </xf>
    <xf numFmtId="3" fontId="37" fillId="0" borderId="80" xfId="73" applyNumberFormat="1" applyFont="1" applyBorder="1">
      <alignment/>
      <protection/>
    </xf>
    <xf numFmtId="10" fontId="37" fillId="0" borderId="16" xfId="73" applyNumberFormat="1" applyFont="1" applyBorder="1">
      <alignment/>
      <protection/>
    </xf>
    <xf numFmtId="3" fontId="37" fillId="0" borderId="141" xfId="73" applyNumberFormat="1" applyFont="1" applyBorder="1" quotePrefix="1">
      <alignment/>
      <protection/>
    </xf>
    <xf numFmtId="10" fontId="37" fillId="0" borderId="142" xfId="73" applyNumberFormat="1" applyFont="1" applyBorder="1">
      <alignment/>
      <protection/>
    </xf>
    <xf numFmtId="10" fontId="37" fillId="0" borderId="114" xfId="73" applyNumberFormat="1" applyFont="1" applyBorder="1">
      <alignment/>
      <protection/>
    </xf>
    <xf numFmtId="10" fontId="37" fillId="0" borderId="0" xfId="73" applyNumberFormat="1" applyFont="1" applyFill="1" applyBorder="1">
      <alignment/>
      <protection/>
    </xf>
    <xf numFmtId="10" fontId="45" fillId="0" borderId="114" xfId="73" applyNumberFormat="1" applyFont="1" applyBorder="1" applyAlignment="1">
      <alignment horizontal="center"/>
      <protection/>
    </xf>
    <xf numFmtId="0" fontId="44" fillId="18" borderId="93" xfId="73" applyNumberFormat="1" applyFont="1" applyFill="1" applyBorder="1">
      <alignment/>
      <protection/>
    </xf>
    <xf numFmtId="3" fontId="44" fillId="18" borderId="98" xfId="73" applyNumberFormat="1" applyFont="1" applyFill="1" applyBorder="1">
      <alignment/>
      <protection/>
    </xf>
    <xf numFmtId="10" fontId="44" fillId="18" borderId="143" xfId="73" applyNumberFormat="1" applyFont="1" applyFill="1" applyBorder="1">
      <alignment/>
      <protection/>
    </xf>
    <xf numFmtId="3" fontId="44" fillId="18" borderId="143" xfId="73" applyNumberFormat="1" applyFont="1" applyFill="1" applyBorder="1">
      <alignment/>
      <protection/>
    </xf>
    <xf numFmtId="10" fontId="44" fillId="18" borderId="78" xfId="73" applyNumberFormat="1" applyFont="1" applyFill="1" applyBorder="1">
      <alignment/>
      <protection/>
    </xf>
    <xf numFmtId="3" fontId="44" fillId="18" borderId="77" xfId="73" applyNumberFormat="1" applyFont="1" applyFill="1" applyBorder="1">
      <alignment/>
      <protection/>
    </xf>
    <xf numFmtId="10" fontId="44" fillId="18" borderId="79" xfId="73" applyNumberFormat="1" applyFont="1" applyFill="1" applyBorder="1">
      <alignment/>
      <protection/>
    </xf>
    <xf numFmtId="10" fontId="44" fillId="0" borderId="0" xfId="73" applyNumberFormat="1" applyFont="1" applyFill="1" applyBorder="1">
      <alignment/>
      <protection/>
    </xf>
    <xf numFmtId="0" fontId="44" fillId="0" borderId="0" xfId="73" applyFont="1" applyFill="1">
      <alignment/>
      <protection/>
    </xf>
    <xf numFmtId="3" fontId="37" fillId="0" borderId="113" xfId="73" applyNumberFormat="1" applyFont="1" applyBorder="1">
      <alignment/>
      <protection/>
    </xf>
    <xf numFmtId="3" fontId="37" fillId="0" borderId="16" xfId="73" applyNumberFormat="1" applyFont="1" applyBorder="1" quotePrefix="1">
      <alignment/>
      <protection/>
    </xf>
    <xf numFmtId="3" fontId="37" fillId="0" borderId="81" xfId="73" applyNumberFormat="1" applyFont="1" applyBorder="1">
      <alignment/>
      <protection/>
    </xf>
    <xf numFmtId="10" fontId="37" fillId="0" borderId="114" xfId="73" applyNumberFormat="1" applyFont="1" applyBorder="1" applyAlignment="1">
      <alignment horizontal="center"/>
      <protection/>
    </xf>
    <xf numFmtId="10" fontId="37" fillId="0" borderId="142" xfId="73" applyNumberFormat="1" applyFont="1" applyBorder="1" applyAlignment="1">
      <alignment horizontal="center"/>
      <protection/>
    </xf>
    <xf numFmtId="10" fontId="45" fillId="0" borderId="142" xfId="73" applyNumberFormat="1" applyFont="1" applyBorder="1" applyAlignment="1">
      <alignment horizontal="center"/>
      <protection/>
    </xf>
    <xf numFmtId="0" fontId="37" fillId="0" borderId="96" xfId="73" applyNumberFormat="1" applyFont="1" applyBorder="1">
      <alignment/>
      <protection/>
    </xf>
    <xf numFmtId="3" fontId="37" fillId="0" borderId="84" xfId="73" applyNumberFormat="1" applyFont="1" applyBorder="1">
      <alignment/>
      <protection/>
    </xf>
    <xf numFmtId="10" fontId="37" fillId="0" borderId="101" xfId="73" applyNumberFormat="1" applyFont="1" applyBorder="1">
      <alignment/>
      <protection/>
    </xf>
    <xf numFmtId="3" fontId="37" fillId="0" borderId="101" xfId="73" applyNumberFormat="1" applyFont="1" applyBorder="1" quotePrefix="1">
      <alignment/>
      <protection/>
    </xf>
    <xf numFmtId="10" fontId="37" fillId="0" borderId="144" xfId="73" applyNumberFormat="1" applyFont="1" applyBorder="1">
      <alignment/>
      <protection/>
    </xf>
    <xf numFmtId="10" fontId="37" fillId="0" borderId="104" xfId="73" applyNumberFormat="1" applyFont="1" applyBorder="1">
      <alignment/>
      <protection/>
    </xf>
    <xf numFmtId="0" fontId="44" fillId="18" borderId="71" xfId="73" applyNumberFormat="1" applyFont="1" applyFill="1" applyBorder="1">
      <alignment/>
      <protection/>
    </xf>
    <xf numFmtId="3" fontId="44" fillId="18" borderId="145" xfId="73" applyNumberFormat="1" applyFont="1" applyFill="1" applyBorder="1">
      <alignment/>
      <protection/>
    </xf>
    <xf numFmtId="10" fontId="44" fillId="18" borderId="36" xfId="73" applyNumberFormat="1" applyFont="1" applyFill="1" applyBorder="1">
      <alignment/>
      <protection/>
    </xf>
    <xf numFmtId="3" fontId="44" fillId="18" borderId="36" xfId="73" applyNumberFormat="1" applyFont="1" applyFill="1" applyBorder="1">
      <alignment/>
      <protection/>
    </xf>
    <xf numFmtId="10" fontId="44" fillId="18" borderId="75" xfId="73" applyNumberFormat="1" applyFont="1" applyFill="1" applyBorder="1">
      <alignment/>
      <protection/>
    </xf>
    <xf numFmtId="0" fontId="37" fillId="0" borderId="93" xfId="73" applyNumberFormat="1" applyFont="1" applyBorder="1" quotePrefix="1">
      <alignment/>
      <protection/>
    </xf>
    <xf numFmtId="3" fontId="37" fillId="0" borderId="77" xfId="73" applyNumberFormat="1" applyFont="1" applyBorder="1">
      <alignment/>
      <protection/>
    </xf>
    <xf numFmtId="10" fontId="37" fillId="0" borderId="143" xfId="73" applyNumberFormat="1" applyFont="1" applyBorder="1">
      <alignment/>
      <protection/>
    </xf>
    <xf numFmtId="3" fontId="37" fillId="0" borderId="143" xfId="73" applyNumberFormat="1" applyFont="1" applyBorder="1" quotePrefix="1">
      <alignment/>
      <protection/>
    </xf>
    <xf numFmtId="10" fontId="37" fillId="0" borderId="79" xfId="73" applyNumberFormat="1" applyFont="1" applyBorder="1">
      <alignment/>
      <protection/>
    </xf>
    <xf numFmtId="10" fontId="37" fillId="0" borderId="78" xfId="73" applyNumberFormat="1" applyFont="1" applyBorder="1">
      <alignment/>
      <protection/>
    </xf>
    <xf numFmtId="3" fontId="37" fillId="0" borderId="143" xfId="73" applyNumberFormat="1" applyFont="1" applyBorder="1">
      <alignment/>
      <protection/>
    </xf>
    <xf numFmtId="3" fontId="37" fillId="0" borderId="16" xfId="73" applyNumberFormat="1" applyFont="1" applyBorder="1">
      <alignment/>
      <protection/>
    </xf>
    <xf numFmtId="0" fontId="37" fillId="0" borderId="115" xfId="73" applyNumberFormat="1" applyFont="1" applyBorder="1" quotePrefix="1">
      <alignment/>
      <protection/>
    </xf>
    <xf numFmtId="3" fontId="37" fillId="0" borderId="101" xfId="73" applyNumberFormat="1" applyFont="1" applyBorder="1">
      <alignment/>
      <protection/>
    </xf>
    <xf numFmtId="0" fontId="37" fillId="0" borderId="0" xfId="73" applyNumberFormat="1" applyFont="1" applyFill="1" applyBorder="1">
      <alignment/>
      <protection/>
    </xf>
    <xf numFmtId="0" fontId="37" fillId="0" borderId="0" xfId="74" applyFont="1">
      <alignment/>
      <protection/>
    </xf>
    <xf numFmtId="0" fontId="40" fillId="7" borderId="17" xfId="74" applyFont="1" applyFill="1" applyBorder="1" applyAlignment="1">
      <alignment horizontal="center" vertical="center"/>
      <protection/>
    </xf>
    <xf numFmtId="0" fontId="40" fillId="7" borderId="70" xfId="74" applyFont="1" applyFill="1" applyBorder="1" applyAlignment="1">
      <alignment horizontal="center" vertical="center"/>
      <protection/>
    </xf>
    <xf numFmtId="0" fontId="40" fillId="7" borderId="18" xfId="74" applyFont="1" applyFill="1" applyBorder="1" applyAlignment="1">
      <alignment horizontal="center" vertical="center"/>
      <protection/>
    </xf>
    <xf numFmtId="1" fontId="46" fillId="7" borderId="71" xfId="74" applyNumberFormat="1" applyFont="1" applyFill="1" applyBorder="1" applyAlignment="1">
      <alignment horizontal="center" vertical="center" wrapText="1"/>
      <protection/>
    </xf>
    <xf numFmtId="0" fontId="46" fillId="7" borderId="17" xfId="74" applyFont="1" applyFill="1" applyBorder="1" applyAlignment="1">
      <alignment horizontal="center" vertical="center"/>
      <protection/>
    </xf>
    <xf numFmtId="0" fontId="46" fillId="7" borderId="70" xfId="74" applyFont="1" applyFill="1" applyBorder="1" applyAlignment="1">
      <alignment horizontal="center" vertical="center"/>
      <protection/>
    </xf>
    <xf numFmtId="0" fontId="46" fillId="7" borderId="18" xfId="74" applyFont="1" applyFill="1" applyBorder="1" applyAlignment="1">
      <alignment horizontal="center" vertical="center"/>
      <protection/>
    </xf>
    <xf numFmtId="0" fontId="37" fillId="0" borderId="0" xfId="74" applyFont="1" applyAlignment="1">
      <alignment vertical="center"/>
      <protection/>
    </xf>
    <xf numFmtId="0" fontId="37" fillId="7" borderId="72" xfId="74" applyFont="1" applyFill="1" applyBorder="1" applyAlignment="1">
      <alignment vertical="center"/>
      <protection/>
    </xf>
    <xf numFmtId="49" fontId="42" fillId="7" borderId="95" xfId="74" applyNumberFormat="1" applyFont="1" applyFill="1" applyBorder="1" applyAlignment="1">
      <alignment horizontal="center" vertical="center" wrapText="1"/>
      <protection/>
    </xf>
    <xf numFmtId="1" fontId="42" fillId="7" borderId="18" xfId="74" applyNumberFormat="1" applyFont="1" applyFill="1" applyBorder="1" applyAlignment="1">
      <alignment horizontal="center" vertical="center" wrapText="1"/>
      <protection/>
    </xf>
    <xf numFmtId="1" fontId="42" fillId="7" borderId="74" xfId="74" applyNumberFormat="1" applyFont="1" applyFill="1" applyBorder="1" applyAlignment="1">
      <alignment horizontal="center" vertical="center" wrapText="1"/>
      <protection/>
    </xf>
    <xf numFmtId="1" fontId="42" fillId="7" borderId="95" xfId="74" applyNumberFormat="1" applyFont="1" applyFill="1" applyBorder="1" applyAlignment="1">
      <alignment horizontal="center" vertical="center" wrapText="1"/>
      <protection/>
    </xf>
    <xf numFmtId="1" fontId="44" fillId="0" borderId="0" xfId="74" applyNumberFormat="1" applyFont="1" applyAlignment="1">
      <alignment horizontal="center" vertical="center" wrapText="1"/>
      <protection/>
    </xf>
    <xf numFmtId="0" fontId="58" fillId="0" borderId="105" xfId="74" applyNumberFormat="1" applyFont="1" applyBorder="1" applyAlignment="1">
      <alignment vertical="center"/>
      <protection/>
    </xf>
    <xf numFmtId="3" fontId="58" fillId="0" borderId="87" xfId="74" applyNumberFormat="1" applyFont="1" applyBorder="1" applyAlignment="1">
      <alignment vertical="center"/>
      <protection/>
    </xf>
    <xf numFmtId="10" fontId="58" fillId="0" borderId="89" xfId="74" applyNumberFormat="1" applyFont="1" applyBorder="1" applyAlignment="1">
      <alignment vertical="center"/>
      <protection/>
    </xf>
    <xf numFmtId="3" fontId="58" fillId="0" borderId="106" xfId="74" applyNumberFormat="1" applyFont="1" applyBorder="1" applyAlignment="1">
      <alignment vertical="center"/>
      <protection/>
    </xf>
    <xf numFmtId="0" fontId="58" fillId="0" borderId="0" xfId="74" applyFont="1" applyAlignment="1">
      <alignment vertical="center"/>
      <protection/>
    </xf>
    <xf numFmtId="0" fontId="37" fillId="0" borderId="138" xfId="74" applyNumberFormat="1" applyFont="1" applyBorder="1">
      <alignment/>
      <protection/>
    </xf>
    <xf numFmtId="3" fontId="37" fillId="0" borderId="90" xfId="74" applyNumberFormat="1" applyFont="1" applyBorder="1">
      <alignment/>
      <protection/>
    </xf>
    <xf numFmtId="10" fontId="37" fillId="0" borderId="129" xfId="74" applyNumberFormat="1" applyFont="1" applyBorder="1">
      <alignment/>
      <protection/>
    </xf>
    <xf numFmtId="10" fontId="37" fillId="0" borderId="82" xfId="74" applyNumberFormat="1" applyFont="1" applyBorder="1">
      <alignment/>
      <protection/>
    </xf>
    <xf numFmtId="0" fontId="48" fillId="0" borderId="0" xfId="74" applyFont="1">
      <alignment/>
      <protection/>
    </xf>
    <xf numFmtId="0" fontId="37" fillId="0" borderId="72" xfId="74" applyNumberFormat="1" applyFont="1" applyBorder="1">
      <alignment/>
      <protection/>
    </xf>
    <xf numFmtId="3" fontId="37" fillId="0" borderId="140" xfId="74" applyNumberFormat="1" applyFont="1" applyBorder="1">
      <alignment/>
      <protection/>
    </xf>
    <xf numFmtId="10" fontId="37" fillId="0" borderId="67" xfId="74" applyNumberFormat="1" applyFont="1" applyBorder="1">
      <alignment/>
      <protection/>
    </xf>
    <xf numFmtId="10" fontId="37" fillId="0" borderId="85" xfId="74" applyNumberFormat="1" applyFont="1" applyBorder="1">
      <alignment/>
      <protection/>
    </xf>
    <xf numFmtId="0" fontId="37" fillId="0" borderId="0" xfId="75" applyFont="1">
      <alignment/>
      <protection/>
    </xf>
    <xf numFmtId="37" fontId="69" fillId="2" borderId="17" xfId="51" applyFont="1" applyFill="1" applyBorder="1" applyAlignment="1">
      <alignment horizontal="center"/>
    </xf>
    <xf numFmtId="37" fontId="69" fillId="2" borderId="18" xfId="51" applyFont="1" applyFill="1" applyBorder="1" applyAlignment="1">
      <alignment horizontal="center"/>
    </xf>
    <xf numFmtId="0" fontId="40" fillId="7" borderId="17" xfId="75" applyFont="1" applyFill="1" applyBorder="1" applyAlignment="1">
      <alignment horizontal="center" vertical="center"/>
      <protection/>
    </xf>
    <xf numFmtId="0" fontId="40" fillId="7" borderId="70" xfId="75" applyFont="1" applyFill="1" applyBorder="1" applyAlignment="1">
      <alignment horizontal="center" vertical="center"/>
      <protection/>
    </xf>
    <xf numFmtId="0" fontId="40" fillId="7" borderId="18" xfId="75" applyFont="1" applyFill="1" applyBorder="1" applyAlignment="1">
      <alignment horizontal="center" vertical="center"/>
      <protection/>
    </xf>
    <xf numFmtId="1" fontId="46" fillId="7" borderId="71" xfId="75" applyNumberFormat="1" applyFont="1" applyFill="1" applyBorder="1" applyAlignment="1">
      <alignment horizontal="center" vertical="center" wrapText="1"/>
      <protection/>
    </xf>
    <xf numFmtId="0" fontId="46" fillId="7" borderId="17" xfId="75" applyFont="1" applyFill="1" applyBorder="1" applyAlignment="1">
      <alignment horizontal="center"/>
      <protection/>
    </xf>
    <xf numFmtId="0" fontId="46" fillId="7" borderId="70" xfId="75" applyFont="1" applyFill="1" applyBorder="1" applyAlignment="1">
      <alignment horizontal="center"/>
      <protection/>
    </xf>
    <xf numFmtId="0" fontId="46" fillId="7" borderId="18" xfId="75" applyFont="1" applyFill="1" applyBorder="1" applyAlignment="1">
      <alignment horizontal="center"/>
      <protection/>
    </xf>
    <xf numFmtId="0" fontId="37" fillId="7" borderId="72" xfId="75" applyFont="1" applyFill="1" applyBorder="1" applyAlignment="1">
      <alignment vertical="center"/>
      <protection/>
    </xf>
    <xf numFmtId="49" fontId="46" fillId="7" borderId="73" xfId="75" applyNumberFormat="1" applyFont="1" applyFill="1" applyBorder="1" applyAlignment="1">
      <alignment horizontal="center" vertical="center" wrapText="1"/>
      <protection/>
    </xf>
    <xf numFmtId="1" fontId="46" fillId="7" borderId="94" xfId="75" applyNumberFormat="1" applyFont="1" applyFill="1" applyBorder="1" applyAlignment="1">
      <alignment horizontal="center" vertical="center" wrapText="1"/>
      <protection/>
    </xf>
    <xf numFmtId="1" fontId="46" fillId="7" borderId="74" xfId="75" applyNumberFormat="1" applyFont="1" applyFill="1" applyBorder="1" applyAlignment="1">
      <alignment horizontal="center" vertical="center" wrapText="1"/>
      <protection/>
    </xf>
    <xf numFmtId="1" fontId="37" fillId="0" borderId="0" xfId="75" applyNumberFormat="1" applyFont="1" applyAlignment="1">
      <alignment horizontal="center" vertical="center" wrapText="1"/>
      <protection/>
    </xf>
    <xf numFmtId="0" fontId="60" fillId="0" borderId="105" xfId="75" applyNumberFormat="1" applyFont="1" applyBorder="1">
      <alignment/>
      <protection/>
    </xf>
    <xf numFmtId="3" fontId="60" fillId="0" borderId="87" xfId="75" applyNumberFormat="1" applyFont="1" applyBorder="1">
      <alignment/>
      <protection/>
    </xf>
    <xf numFmtId="10" fontId="60" fillId="0" borderId="107" xfId="75" applyNumberFormat="1" applyFont="1" applyBorder="1">
      <alignment/>
      <protection/>
    </xf>
    <xf numFmtId="3" fontId="60" fillId="0" borderId="107" xfId="75" applyNumberFormat="1" applyFont="1" applyBorder="1">
      <alignment/>
      <protection/>
    </xf>
    <xf numFmtId="10" fontId="60" fillId="0" borderId="89" xfId="75" applyNumberFormat="1" applyFont="1" applyBorder="1">
      <alignment/>
      <protection/>
    </xf>
    <xf numFmtId="3" fontId="60" fillId="0" borderId="106" xfId="75" applyNumberFormat="1" applyFont="1" applyBorder="1">
      <alignment/>
      <protection/>
    </xf>
    <xf numFmtId="0" fontId="60" fillId="0" borderId="0" xfId="75" applyFont="1">
      <alignment/>
      <protection/>
    </xf>
    <xf numFmtId="0" fontId="37" fillId="18" borderId="138" xfId="75" applyNumberFormat="1" applyFont="1" applyFill="1" applyBorder="1">
      <alignment/>
      <protection/>
    </xf>
    <xf numFmtId="3" fontId="37" fillId="18" borderId="90" xfId="75" applyNumberFormat="1" applyFont="1" applyFill="1" applyBorder="1">
      <alignment/>
      <protection/>
    </xf>
    <xf numFmtId="10" fontId="37" fillId="18" borderId="129" xfId="75" applyNumberFormat="1" applyFont="1" applyFill="1" applyBorder="1">
      <alignment/>
      <protection/>
    </xf>
    <xf numFmtId="3" fontId="37" fillId="18" borderId="139" xfId="75" applyNumberFormat="1" applyFont="1" applyFill="1" applyBorder="1">
      <alignment/>
      <protection/>
    </xf>
    <xf numFmtId="10" fontId="37" fillId="18" borderId="82" xfId="75" applyNumberFormat="1" applyFont="1" applyFill="1" applyBorder="1">
      <alignment/>
      <protection/>
    </xf>
    <xf numFmtId="0" fontId="48" fillId="0" borderId="0" xfId="75" applyFont="1">
      <alignment/>
      <protection/>
    </xf>
    <xf numFmtId="3" fontId="48" fillId="0" borderId="0" xfId="75" applyNumberFormat="1" applyFont="1">
      <alignment/>
      <protection/>
    </xf>
    <xf numFmtId="0" fontId="37" fillId="0" borderId="96" xfId="75" applyNumberFormat="1" applyFont="1" applyBorder="1" quotePrefix="1">
      <alignment/>
      <protection/>
    </xf>
    <xf numFmtId="3" fontId="37" fillId="0" borderId="80" xfId="75" applyNumberFormat="1" applyFont="1" applyBorder="1">
      <alignment/>
      <protection/>
    </xf>
    <xf numFmtId="10" fontId="37" fillId="0" borderId="16" xfId="75" applyNumberFormat="1" applyFont="1" applyBorder="1">
      <alignment/>
      <protection/>
    </xf>
    <xf numFmtId="3" fontId="37" fillId="0" borderId="141" xfId="75" applyNumberFormat="1" applyFont="1" applyBorder="1" quotePrefix="1">
      <alignment/>
      <protection/>
    </xf>
    <xf numFmtId="10" fontId="37" fillId="0" borderId="114" xfId="75" applyNumberFormat="1" applyFont="1" applyBorder="1">
      <alignment/>
      <protection/>
    </xf>
    <xf numFmtId="3" fontId="37" fillId="0" borderId="141" xfId="75" applyNumberFormat="1" applyFont="1" applyBorder="1">
      <alignment/>
      <protection/>
    </xf>
    <xf numFmtId="10" fontId="37" fillId="0" borderId="0" xfId="75" applyNumberFormat="1" applyFont="1" applyFill="1" applyBorder="1">
      <alignment/>
      <protection/>
    </xf>
    <xf numFmtId="3" fontId="37" fillId="0" borderId="0" xfId="75" applyNumberFormat="1" applyFont="1">
      <alignment/>
      <protection/>
    </xf>
    <xf numFmtId="10" fontId="37" fillId="0" borderId="114" xfId="75" applyNumberFormat="1" applyFont="1" applyBorder="1" applyAlignment="1">
      <alignment horizontal="center"/>
      <protection/>
    </xf>
    <xf numFmtId="0" fontId="37" fillId="18" borderId="93" xfId="75" applyNumberFormat="1" applyFont="1" applyFill="1" applyBorder="1">
      <alignment/>
      <protection/>
    </xf>
    <xf numFmtId="3" fontId="37" fillId="18" borderId="76" xfId="75" applyNumberFormat="1" applyFont="1" applyFill="1" applyBorder="1">
      <alignment/>
      <protection/>
    </xf>
    <xf numFmtId="10" fontId="37" fillId="18" borderId="78" xfId="75" applyNumberFormat="1" applyFont="1" applyFill="1" applyBorder="1">
      <alignment/>
      <protection/>
    </xf>
    <xf numFmtId="3" fontId="37" fillId="18" borderId="143" xfId="75" applyNumberFormat="1" applyFont="1" applyFill="1" applyBorder="1">
      <alignment/>
      <protection/>
    </xf>
    <xf numFmtId="10" fontId="37" fillId="18" borderId="79" xfId="75" applyNumberFormat="1" applyFont="1" applyFill="1" applyBorder="1">
      <alignment/>
      <protection/>
    </xf>
    <xf numFmtId="10" fontId="37" fillId="18" borderId="143" xfId="75" applyNumberFormat="1" applyFont="1" applyFill="1" applyBorder="1">
      <alignment/>
      <protection/>
    </xf>
    <xf numFmtId="3" fontId="37" fillId="18" borderId="97" xfId="75" applyNumberFormat="1" applyFont="1" applyFill="1" applyBorder="1">
      <alignment/>
      <protection/>
    </xf>
    <xf numFmtId="0" fontId="37" fillId="0" borderId="138" xfId="75" applyNumberFormat="1" applyFont="1" applyBorder="1" quotePrefix="1">
      <alignment/>
      <protection/>
    </xf>
    <xf numFmtId="3" fontId="37" fillId="0" borderId="90" xfId="75" applyNumberFormat="1" applyFont="1" applyBorder="1">
      <alignment/>
      <protection/>
    </xf>
    <xf numFmtId="3" fontId="37" fillId="0" borderId="139" xfId="75" applyNumberFormat="1" applyFont="1" applyBorder="1" quotePrefix="1">
      <alignment/>
      <protection/>
    </xf>
    <xf numFmtId="3" fontId="37" fillId="0" borderId="139" xfId="75" applyNumberFormat="1" applyFont="1" applyBorder="1">
      <alignment/>
      <protection/>
    </xf>
    <xf numFmtId="10" fontId="37" fillId="0" borderId="82" xfId="75" applyNumberFormat="1" applyFont="1" applyBorder="1">
      <alignment/>
      <protection/>
    </xf>
    <xf numFmtId="3" fontId="37" fillId="18" borderId="97" xfId="75" applyNumberFormat="1" applyFont="1" applyFill="1" applyBorder="1" quotePrefix="1">
      <alignment/>
      <protection/>
    </xf>
    <xf numFmtId="0" fontId="37" fillId="18" borderId="17" xfId="75" applyNumberFormat="1" applyFont="1" applyFill="1" applyBorder="1">
      <alignment/>
      <protection/>
    </xf>
    <xf numFmtId="3" fontId="37" fillId="18" borderId="95" xfId="75" applyNumberFormat="1" applyFont="1" applyFill="1" applyBorder="1">
      <alignment/>
      <protection/>
    </xf>
    <xf numFmtId="10" fontId="37" fillId="18" borderId="94" xfId="75" applyNumberFormat="1" applyFont="1" applyFill="1" applyBorder="1">
      <alignment/>
      <protection/>
    </xf>
    <xf numFmtId="3" fontId="37" fillId="18" borderId="94" xfId="75" applyNumberFormat="1" applyFont="1" applyFill="1" applyBorder="1" quotePrefix="1">
      <alignment/>
      <protection/>
    </xf>
    <xf numFmtId="10" fontId="37" fillId="18" borderId="74" xfId="75" applyNumberFormat="1" applyFont="1" applyFill="1" applyBorder="1" applyAlignment="1">
      <alignment horizontal="right"/>
      <protection/>
    </xf>
    <xf numFmtId="0" fontId="37" fillId="0" borderId="0" xfId="76" applyFont="1" applyFill="1">
      <alignment/>
      <protection/>
    </xf>
    <xf numFmtId="37" fontId="69" fillId="2" borderId="17" xfId="52" applyFont="1" applyFill="1" applyBorder="1" applyAlignment="1">
      <alignment horizontal="center"/>
    </xf>
    <xf numFmtId="37" fontId="69" fillId="2" borderId="18" xfId="52" applyFont="1" applyFill="1" applyBorder="1" applyAlignment="1">
      <alignment horizontal="center"/>
    </xf>
    <xf numFmtId="0" fontId="40" fillId="7" borderId="92" xfId="76" applyFont="1" applyFill="1" applyBorder="1" applyAlignment="1">
      <alignment horizontal="center" vertical="center"/>
      <protection/>
    </xf>
    <xf numFmtId="0" fontId="40" fillId="7" borderId="57" xfId="76" applyFont="1" applyFill="1" applyBorder="1" applyAlignment="1">
      <alignment horizontal="center" vertical="center"/>
      <protection/>
    </xf>
    <xf numFmtId="0" fontId="40" fillId="7" borderId="37" xfId="76" applyFont="1" applyFill="1" applyBorder="1" applyAlignment="1">
      <alignment horizontal="center" vertical="center"/>
      <protection/>
    </xf>
    <xf numFmtId="1" fontId="43" fillId="7" borderId="93" xfId="76" applyNumberFormat="1" applyFont="1" applyFill="1" applyBorder="1" applyAlignment="1">
      <alignment horizontal="center" vertical="center" wrapText="1"/>
      <protection/>
    </xf>
    <xf numFmtId="0" fontId="43" fillId="7" borderId="95" xfId="76" applyFont="1" applyFill="1" applyBorder="1" applyAlignment="1">
      <alignment horizontal="center"/>
      <protection/>
    </xf>
    <xf numFmtId="0" fontId="43" fillId="7" borderId="94" xfId="76" applyFont="1" applyFill="1" applyBorder="1" applyAlignment="1">
      <alignment horizontal="center"/>
      <protection/>
    </xf>
    <xf numFmtId="0" fontId="43" fillId="7" borderId="74" xfId="76" applyFont="1" applyFill="1" applyBorder="1" applyAlignment="1">
      <alignment horizontal="center"/>
      <protection/>
    </xf>
    <xf numFmtId="0" fontId="45" fillId="0" borderId="0" xfId="76" applyFont="1" applyFill="1">
      <alignment/>
      <protection/>
    </xf>
    <xf numFmtId="0" fontId="45" fillId="7" borderId="96" xfId="76" applyFont="1" applyFill="1" applyBorder="1" applyAlignment="1">
      <alignment vertical="center"/>
      <protection/>
    </xf>
    <xf numFmtId="49" fontId="43" fillId="7" borderId="77" xfId="76" applyNumberFormat="1" applyFont="1" applyFill="1" applyBorder="1" applyAlignment="1">
      <alignment horizontal="center" vertical="center" wrapText="1"/>
      <protection/>
    </xf>
    <xf numFmtId="49" fontId="43" fillId="7" borderId="143" xfId="76" applyNumberFormat="1" applyFont="1" applyFill="1" applyBorder="1" applyAlignment="1">
      <alignment horizontal="center" vertical="center" wrapText="1"/>
      <protection/>
    </xf>
    <xf numFmtId="1" fontId="46" fillId="7" borderId="79" xfId="76" applyNumberFormat="1" applyFont="1" applyFill="1" applyBorder="1" applyAlignment="1">
      <alignment horizontal="center" vertical="center" wrapText="1"/>
      <protection/>
    </xf>
    <xf numFmtId="1" fontId="46" fillId="7" borderId="14" xfId="76" applyNumberFormat="1" applyFont="1" applyFill="1" applyBorder="1" applyAlignment="1">
      <alignment horizontal="center" vertical="center" wrapText="1"/>
      <protection/>
    </xf>
    <xf numFmtId="1" fontId="45" fillId="0" borderId="0" xfId="76" applyNumberFormat="1" applyFont="1" applyFill="1" applyAlignment="1">
      <alignment horizontal="center" vertical="center" wrapText="1"/>
      <protection/>
    </xf>
    <xf numFmtId="0" fontId="45" fillId="7" borderId="115" xfId="76" applyFont="1" applyFill="1" applyBorder="1" applyAlignment="1">
      <alignment vertical="center"/>
      <protection/>
    </xf>
    <xf numFmtId="49" fontId="46" fillId="7" borderId="84" xfId="76" applyNumberFormat="1" applyFont="1" applyFill="1" applyBorder="1" applyAlignment="1">
      <alignment horizontal="center" vertical="center" wrapText="1"/>
      <protection/>
    </xf>
    <xf numFmtId="49" fontId="46" fillId="7" borderId="101" xfId="76" applyNumberFormat="1" applyFont="1" applyFill="1" applyBorder="1" applyAlignment="1">
      <alignment horizontal="center" vertical="center" wrapText="1"/>
      <protection/>
    </xf>
    <xf numFmtId="0" fontId="37" fillId="7" borderId="104" xfId="76" applyFont="1" applyFill="1" applyBorder="1" applyAlignment="1">
      <alignment horizontal="center" vertical="center" wrapText="1"/>
      <protection/>
    </xf>
    <xf numFmtId="0" fontId="37" fillId="7" borderId="144" xfId="76" applyFont="1" applyFill="1" applyBorder="1" applyAlignment="1">
      <alignment horizontal="center" vertical="center" wrapText="1"/>
      <protection/>
    </xf>
    <xf numFmtId="1" fontId="37" fillId="0" borderId="0" xfId="76" applyNumberFormat="1" applyFont="1" applyFill="1" applyAlignment="1">
      <alignment horizontal="center" vertical="center" wrapText="1"/>
      <protection/>
    </xf>
    <xf numFmtId="0" fontId="60" fillId="0" borderId="71" xfId="76" applyNumberFormat="1" applyFont="1" applyFill="1" applyBorder="1" applyAlignment="1">
      <alignment vertical="center"/>
      <protection/>
    </xf>
    <xf numFmtId="3" fontId="60" fillId="0" borderId="145" xfId="76" applyNumberFormat="1" applyFont="1" applyFill="1" applyBorder="1" applyAlignment="1">
      <alignment vertical="center"/>
      <protection/>
    </xf>
    <xf numFmtId="3" fontId="60" fillId="0" borderId="38" xfId="76" applyNumberFormat="1" applyFont="1" applyFill="1" applyBorder="1" applyAlignment="1">
      <alignment vertical="center"/>
      <protection/>
    </xf>
    <xf numFmtId="3" fontId="60" fillId="0" borderId="36" xfId="76" applyNumberFormat="1" applyFont="1" applyFill="1" applyBorder="1" applyAlignment="1">
      <alignment vertical="center"/>
      <protection/>
    </xf>
    <xf numFmtId="10" fontId="60" fillId="0" borderId="75" xfId="76" applyNumberFormat="1" applyFont="1" applyFill="1" applyBorder="1" applyAlignment="1">
      <alignment vertical="center"/>
      <protection/>
    </xf>
    <xf numFmtId="10" fontId="60" fillId="0" borderId="75" xfId="76" applyNumberFormat="1" applyFont="1" applyFill="1" applyBorder="1" applyAlignment="1">
      <alignment horizontal="right" vertical="center"/>
      <protection/>
    </xf>
    <xf numFmtId="0" fontId="60" fillId="0" borderId="0" xfId="76" applyFont="1" applyFill="1" applyAlignment="1">
      <alignment vertical="center"/>
      <protection/>
    </xf>
    <xf numFmtId="0" fontId="44" fillId="18" borderId="93" xfId="76" applyFont="1" applyFill="1" applyBorder="1">
      <alignment/>
      <protection/>
    </xf>
    <xf numFmtId="3" fontId="44" fillId="18" borderId="77" xfId="76" applyNumberFormat="1" applyFont="1" applyFill="1" applyBorder="1">
      <alignment/>
      <protection/>
    </xf>
    <xf numFmtId="3" fontId="44" fillId="18" borderId="143" xfId="76" applyNumberFormat="1" applyFont="1" applyFill="1" applyBorder="1">
      <alignment/>
      <protection/>
    </xf>
    <xf numFmtId="10" fontId="44" fillId="18" borderId="79" xfId="76" applyNumberFormat="1" applyFont="1" applyFill="1" applyBorder="1">
      <alignment/>
      <protection/>
    </xf>
    <xf numFmtId="10" fontId="44" fillId="18" borderId="79" xfId="76" applyNumberFormat="1" applyFont="1" applyFill="1" applyBorder="1" applyAlignment="1">
      <alignment horizontal="right"/>
      <protection/>
    </xf>
    <xf numFmtId="0" fontId="42" fillId="0" borderId="0" xfId="76" applyFont="1" applyFill="1">
      <alignment/>
      <protection/>
    </xf>
    <xf numFmtId="0" fontId="37" fillId="0" borderId="96" xfId="76" applyFont="1" applyFill="1" applyBorder="1">
      <alignment/>
      <protection/>
    </xf>
    <xf numFmtId="3" fontId="37" fillId="0" borderId="81" xfId="76" applyNumberFormat="1" applyFont="1" applyFill="1" applyBorder="1">
      <alignment/>
      <protection/>
    </xf>
    <xf numFmtId="3" fontId="37" fillId="0" borderId="16" xfId="76" applyNumberFormat="1" applyFont="1" applyFill="1" applyBorder="1">
      <alignment/>
      <protection/>
    </xf>
    <xf numFmtId="10" fontId="37" fillId="0" borderId="114" xfId="76" applyNumberFormat="1" applyFont="1" applyFill="1" applyBorder="1">
      <alignment/>
      <protection/>
    </xf>
    <xf numFmtId="10" fontId="37" fillId="0" borderId="114" xfId="76" applyNumberFormat="1" applyFont="1" applyFill="1" applyBorder="1" applyAlignment="1">
      <alignment horizontal="right"/>
      <protection/>
    </xf>
    <xf numFmtId="0" fontId="37" fillId="0" borderId="115" xfId="76" applyFont="1" applyFill="1" applyBorder="1">
      <alignment/>
      <protection/>
    </xf>
    <xf numFmtId="3" fontId="37" fillId="0" borderId="84" xfId="76" applyNumberFormat="1" applyFont="1" applyFill="1" applyBorder="1">
      <alignment/>
      <protection/>
    </xf>
    <xf numFmtId="3" fontId="37" fillId="0" borderId="101" xfId="76" applyNumberFormat="1" applyFont="1" applyFill="1" applyBorder="1">
      <alignment/>
      <protection/>
    </xf>
    <xf numFmtId="10" fontId="37" fillId="0" borderId="104" xfId="76" applyNumberFormat="1" applyFont="1" applyFill="1" applyBorder="1">
      <alignment/>
      <protection/>
    </xf>
    <xf numFmtId="10" fontId="37" fillId="0" borderId="104" xfId="76" applyNumberFormat="1" applyFont="1" applyFill="1" applyBorder="1" applyAlignment="1">
      <alignment horizontal="right"/>
      <protection/>
    </xf>
    <xf numFmtId="0" fontId="37" fillId="0" borderId="138" xfId="76" applyFont="1" applyFill="1" applyBorder="1">
      <alignment/>
      <protection/>
    </xf>
    <xf numFmtId="3" fontId="37" fillId="0" borderId="91" xfId="76" applyNumberFormat="1" applyFont="1" applyFill="1" applyBorder="1">
      <alignment/>
      <protection/>
    </xf>
    <xf numFmtId="3" fontId="37" fillId="0" borderId="129" xfId="76" applyNumberFormat="1" applyFont="1" applyFill="1" applyBorder="1">
      <alignment/>
      <protection/>
    </xf>
    <xf numFmtId="10" fontId="37" fillId="0" borderId="82" xfId="76" applyNumberFormat="1" applyFont="1" applyFill="1" applyBorder="1">
      <alignment/>
      <protection/>
    </xf>
    <xf numFmtId="10" fontId="37" fillId="0" borderId="82" xfId="76" applyNumberFormat="1" applyFont="1" applyFill="1" applyBorder="1" applyAlignment="1">
      <alignment horizontal="right"/>
      <protection/>
    </xf>
    <xf numFmtId="0" fontId="44" fillId="18" borderId="138" xfId="76" applyFont="1" applyFill="1" applyBorder="1">
      <alignment/>
      <protection/>
    </xf>
    <xf numFmtId="3" fontId="44" fillId="18" borderId="91" xfId="76" applyNumberFormat="1" applyFont="1" applyFill="1" applyBorder="1">
      <alignment/>
      <protection/>
    </xf>
    <xf numFmtId="3" fontId="44" fillId="18" borderId="129" xfId="76" applyNumberFormat="1" applyFont="1" applyFill="1" applyBorder="1">
      <alignment/>
      <protection/>
    </xf>
    <xf numFmtId="10" fontId="44" fillId="18" borderId="82" xfId="76" applyNumberFormat="1" applyFont="1" applyFill="1" applyBorder="1">
      <alignment/>
      <protection/>
    </xf>
    <xf numFmtId="10" fontId="44" fillId="18" borderId="82" xfId="76" applyNumberFormat="1" applyFont="1" applyFill="1" applyBorder="1" applyAlignment="1">
      <alignment horizontal="right"/>
      <protection/>
    </xf>
    <xf numFmtId="10" fontId="44" fillId="18" borderId="114" xfId="76" applyNumberFormat="1" applyFont="1" applyFill="1" applyBorder="1" applyAlignment="1">
      <alignment horizontal="right"/>
      <protection/>
    </xf>
    <xf numFmtId="0" fontId="46" fillId="0" borderId="0" xfId="76" applyFont="1" applyFill="1">
      <alignment/>
      <protection/>
    </xf>
    <xf numFmtId="0" fontId="37" fillId="18" borderId="146" xfId="76" applyFont="1" applyFill="1" applyBorder="1">
      <alignment/>
      <protection/>
    </xf>
    <xf numFmtId="3" fontId="37" fillId="18" borderId="95" xfId="76" applyNumberFormat="1" applyFont="1" applyFill="1" applyBorder="1">
      <alignment/>
      <protection/>
    </xf>
    <xf numFmtId="3" fontId="37" fillId="18" borderId="94" xfId="76" applyNumberFormat="1" applyFont="1" applyFill="1" applyBorder="1">
      <alignment/>
      <protection/>
    </xf>
    <xf numFmtId="10" fontId="37" fillId="18" borderId="74" xfId="76" applyNumberFormat="1" applyFont="1" applyFill="1" applyBorder="1">
      <alignment/>
      <protection/>
    </xf>
    <xf numFmtId="10" fontId="37" fillId="18" borderId="74" xfId="76" applyNumberFormat="1" applyFont="1" applyFill="1" applyBorder="1" applyAlignment="1">
      <alignment horizontal="right"/>
      <protection/>
    </xf>
    <xf numFmtId="0" fontId="37" fillId="0" borderId="0" xfId="77" applyFont="1" applyFill="1">
      <alignment/>
      <protection/>
    </xf>
    <xf numFmtId="37" fontId="69" fillId="2" borderId="17" xfId="53" applyFont="1" applyFill="1" applyBorder="1" applyAlignment="1">
      <alignment horizontal="center"/>
    </xf>
    <xf numFmtId="37" fontId="69" fillId="2" borderId="18" xfId="53" applyFont="1" applyFill="1" applyBorder="1" applyAlignment="1">
      <alignment horizontal="center"/>
    </xf>
    <xf numFmtId="0" fontId="40" fillId="7" borderId="92" xfId="77" applyFont="1" applyFill="1" applyBorder="1" applyAlignment="1">
      <alignment horizontal="center" vertical="center"/>
      <protection/>
    </xf>
    <xf numFmtId="0" fontId="40" fillId="7" borderId="57" xfId="77" applyFont="1" applyFill="1" applyBorder="1" applyAlignment="1">
      <alignment horizontal="center" vertical="center"/>
      <protection/>
    </xf>
    <xf numFmtId="0" fontId="40" fillId="7" borderId="37" xfId="77" applyFont="1" applyFill="1" applyBorder="1" applyAlignment="1">
      <alignment horizontal="center" vertical="center"/>
      <protection/>
    </xf>
    <xf numFmtId="1" fontId="43" fillId="7" borderId="93" xfId="77" applyNumberFormat="1" applyFont="1" applyFill="1" applyBorder="1" applyAlignment="1">
      <alignment horizontal="center" vertical="center" wrapText="1"/>
      <protection/>
    </xf>
    <xf numFmtId="0" fontId="43" fillId="7" borderId="95" xfId="77" applyFont="1" applyFill="1" applyBorder="1" applyAlignment="1">
      <alignment horizontal="center"/>
      <protection/>
    </xf>
    <xf numFmtId="0" fontId="43" fillId="7" borderId="94" xfId="77" applyFont="1" applyFill="1" applyBorder="1" applyAlignment="1">
      <alignment horizontal="center"/>
      <protection/>
    </xf>
    <xf numFmtId="0" fontId="43" fillId="7" borderId="74" xfId="77" applyFont="1" applyFill="1" applyBorder="1" applyAlignment="1">
      <alignment horizontal="center"/>
      <protection/>
    </xf>
    <xf numFmtId="0" fontId="45" fillId="0" borderId="0" xfId="77" applyFont="1" applyFill="1">
      <alignment/>
      <protection/>
    </xf>
    <xf numFmtId="0" fontId="45" fillId="7" borderId="96" xfId="77" applyFont="1" applyFill="1" applyBorder="1" applyAlignment="1">
      <alignment vertical="center"/>
      <protection/>
    </xf>
    <xf numFmtId="49" fontId="43" fillId="7" borderId="77" xfId="77" applyNumberFormat="1" applyFont="1" applyFill="1" applyBorder="1" applyAlignment="1">
      <alignment horizontal="center" vertical="center" wrapText="1"/>
      <protection/>
    </xf>
    <xf numFmtId="49" fontId="43" fillId="7" borderId="143" xfId="77" applyNumberFormat="1" applyFont="1" applyFill="1" applyBorder="1" applyAlignment="1">
      <alignment horizontal="center" vertical="center" wrapText="1"/>
      <protection/>
    </xf>
    <xf numFmtId="1" fontId="46" fillId="7" borderId="79" xfId="77" applyNumberFormat="1" applyFont="1" applyFill="1" applyBorder="1" applyAlignment="1">
      <alignment horizontal="center" vertical="center" wrapText="1"/>
      <protection/>
    </xf>
    <xf numFmtId="1" fontId="46" fillId="7" borderId="14" xfId="77" applyNumberFormat="1" applyFont="1" applyFill="1" applyBorder="1" applyAlignment="1">
      <alignment horizontal="center" vertical="center" wrapText="1"/>
      <protection/>
    </xf>
    <xf numFmtId="1" fontId="45" fillId="0" borderId="0" xfId="77" applyNumberFormat="1" applyFont="1" applyFill="1" applyAlignment="1">
      <alignment horizontal="center" vertical="center" wrapText="1"/>
      <protection/>
    </xf>
    <xf numFmtId="0" fontId="45" fillId="7" borderId="115" xfId="77" applyFont="1" applyFill="1" applyBorder="1" applyAlignment="1">
      <alignment vertical="center"/>
      <protection/>
    </xf>
    <xf numFmtId="49" fontId="46" fillId="7" borderId="84" xfId="77" applyNumberFormat="1" applyFont="1" applyFill="1" applyBorder="1" applyAlignment="1">
      <alignment horizontal="center" vertical="center" wrapText="1"/>
      <protection/>
    </xf>
    <xf numFmtId="49" fontId="46" fillId="7" borderId="101" xfId="77" applyNumberFormat="1" applyFont="1" applyFill="1" applyBorder="1" applyAlignment="1">
      <alignment horizontal="center" vertical="center" wrapText="1"/>
      <protection/>
    </xf>
    <xf numFmtId="0" fontId="37" fillId="7" borderId="104" xfId="77" applyFont="1" applyFill="1" applyBorder="1" applyAlignment="1">
      <alignment horizontal="center" vertical="center" wrapText="1"/>
      <protection/>
    </xf>
    <xf numFmtId="0" fontId="37" fillId="7" borderId="144" xfId="77" applyFont="1" applyFill="1" applyBorder="1" applyAlignment="1">
      <alignment horizontal="center" vertical="center" wrapText="1"/>
      <protection/>
    </xf>
    <xf numFmtId="1" fontId="37" fillId="0" borderId="0" xfId="77" applyNumberFormat="1" applyFont="1" applyFill="1" applyAlignment="1">
      <alignment horizontal="center" vertical="center" wrapText="1"/>
      <protection/>
    </xf>
    <xf numFmtId="0" fontId="60" fillId="0" borderId="71" xfId="77" applyNumberFormat="1" applyFont="1" applyFill="1" applyBorder="1" applyAlignment="1">
      <alignment vertical="center"/>
      <protection/>
    </xf>
    <xf numFmtId="3" fontId="60" fillId="0" borderId="145" xfId="77" applyNumberFormat="1" applyFont="1" applyFill="1" applyBorder="1" applyAlignment="1">
      <alignment vertical="center"/>
      <protection/>
    </xf>
    <xf numFmtId="3" fontId="60" fillId="0" borderId="38" xfId="77" applyNumberFormat="1" applyFont="1" applyFill="1" applyBorder="1" applyAlignment="1">
      <alignment vertical="center"/>
      <protection/>
    </xf>
    <xf numFmtId="3" fontId="60" fillId="0" borderId="36" xfId="77" applyNumberFormat="1" applyFont="1" applyFill="1" applyBorder="1" applyAlignment="1">
      <alignment vertical="center"/>
      <protection/>
    </xf>
    <xf numFmtId="10" fontId="60" fillId="0" borderId="75" xfId="77" applyNumberFormat="1" applyFont="1" applyFill="1" applyBorder="1" applyAlignment="1">
      <alignment vertical="center"/>
      <protection/>
    </xf>
    <xf numFmtId="10" fontId="60" fillId="0" borderId="75" xfId="77" applyNumberFormat="1" applyFont="1" applyFill="1" applyBorder="1" applyAlignment="1">
      <alignment horizontal="right" vertical="center"/>
      <protection/>
    </xf>
    <xf numFmtId="0" fontId="60" fillId="0" borderId="0" xfId="77" applyFont="1" applyFill="1" applyAlignment="1">
      <alignment vertical="center"/>
      <protection/>
    </xf>
    <xf numFmtId="0" fontId="44" fillId="18" borderId="93" xfId="77" applyFont="1" applyFill="1" applyBorder="1">
      <alignment/>
      <protection/>
    </xf>
    <xf numFmtId="3" fontId="44" fillId="18" borderId="77" xfId="77" applyNumberFormat="1" applyFont="1" applyFill="1" applyBorder="1">
      <alignment/>
      <protection/>
    </xf>
    <xf numFmtId="3" fontId="44" fillId="18" borderId="143" xfId="77" applyNumberFormat="1" applyFont="1" applyFill="1" applyBorder="1">
      <alignment/>
      <protection/>
    </xf>
    <xf numFmtId="10" fontId="44" fillId="18" borderId="79" xfId="77" applyNumberFormat="1" applyFont="1" applyFill="1" applyBorder="1">
      <alignment/>
      <protection/>
    </xf>
    <xf numFmtId="10" fontId="44" fillId="18" borderId="79" xfId="77" applyNumberFormat="1" applyFont="1" applyFill="1" applyBorder="1" applyAlignment="1">
      <alignment horizontal="right"/>
      <protection/>
    </xf>
    <xf numFmtId="0" fontId="42" fillId="0" borderId="0" xfId="77" applyFont="1" applyFill="1">
      <alignment/>
      <protection/>
    </xf>
    <xf numFmtId="0" fontId="37" fillId="0" borderId="96" xfId="77" applyFont="1" applyFill="1" applyBorder="1">
      <alignment/>
      <protection/>
    </xf>
    <xf numFmtId="3" fontId="37" fillId="0" borderId="81" xfId="77" applyNumberFormat="1" applyFont="1" applyFill="1" applyBorder="1">
      <alignment/>
      <protection/>
    </xf>
    <xf numFmtId="3" fontId="37" fillId="0" borderId="16" xfId="77" applyNumberFormat="1" applyFont="1" applyFill="1" applyBorder="1">
      <alignment/>
      <protection/>
    </xf>
    <xf numFmtId="10" fontId="37" fillId="0" borderId="114" xfId="77" applyNumberFormat="1" applyFont="1" applyFill="1" applyBorder="1">
      <alignment/>
      <protection/>
    </xf>
    <xf numFmtId="10" fontId="37" fillId="0" borderId="114" xfId="77" applyNumberFormat="1" applyFont="1" applyFill="1" applyBorder="1" applyAlignment="1">
      <alignment horizontal="right"/>
      <protection/>
    </xf>
    <xf numFmtId="0" fontId="37" fillId="0" borderId="138" xfId="77" applyFont="1" applyFill="1" applyBorder="1">
      <alignment/>
      <protection/>
    </xf>
    <xf numFmtId="3" fontId="37" fillId="0" borderId="91" xfId="77" applyNumberFormat="1" applyFont="1" applyFill="1" applyBorder="1">
      <alignment/>
      <protection/>
    </xf>
    <xf numFmtId="3" fontId="37" fillId="0" borderId="129" xfId="77" applyNumberFormat="1" applyFont="1" applyFill="1" applyBorder="1">
      <alignment/>
      <protection/>
    </xf>
    <xf numFmtId="10" fontId="37" fillId="0" borderId="82" xfId="77" applyNumberFormat="1" applyFont="1" applyFill="1" applyBorder="1">
      <alignment/>
      <protection/>
    </xf>
    <xf numFmtId="10" fontId="37" fillId="0" borderId="82" xfId="77" applyNumberFormat="1" applyFont="1" applyFill="1" applyBorder="1" applyAlignment="1">
      <alignment horizontal="right"/>
      <protection/>
    </xf>
    <xf numFmtId="0" fontId="44" fillId="18" borderId="138" xfId="77" applyFont="1" applyFill="1" applyBorder="1">
      <alignment/>
      <protection/>
    </xf>
    <xf numFmtId="3" fontId="44" fillId="18" borderId="91" xfId="77" applyNumberFormat="1" applyFont="1" applyFill="1" applyBorder="1">
      <alignment/>
      <protection/>
    </xf>
    <xf numFmtId="3" fontId="44" fillId="18" borderId="129" xfId="77" applyNumberFormat="1" applyFont="1" applyFill="1" applyBorder="1">
      <alignment/>
      <protection/>
    </xf>
    <xf numFmtId="10" fontId="44" fillId="18" borderId="82" xfId="77" applyNumberFormat="1" applyFont="1" applyFill="1" applyBorder="1">
      <alignment/>
      <protection/>
    </xf>
    <xf numFmtId="10" fontId="44" fillId="18" borderId="82" xfId="77" applyNumberFormat="1" applyFont="1" applyFill="1" applyBorder="1" applyAlignment="1">
      <alignment horizontal="right"/>
      <protection/>
    </xf>
    <xf numFmtId="10" fontId="44" fillId="18" borderId="114" xfId="77" applyNumberFormat="1" applyFont="1" applyFill="1" applyBorder="1" applyAlignment="1">
      <alignment horizontal="right"/>
      <protection/>
    </xf>
    <xf numFmtId="0" fontId="46" fillId="0" borderId="0" xfId="77" applyFont="1" applyFill="1">
      <alignment/>
      <protection/>
    </xf>
    <xf numFmtId="0" fontId="37" fillId="18" borderId="146" xfId="77" applyFont="1" applyFill="1" applyBorder="1">
      <alignment/>
      <protection/>
    </xf>
    <xf numFmtId="3" fontId="37" fillId="18" borderId="95" xfId="77" applyNumberFormat="1" applyFont="1" applyFill="1" applyBorder="1">
      <alignment/>
      <protection/>
    </xf>
    <xf numFmtId="3" fontId="37" fillId="18" borderId="94" xfId="77" applyNumberFormat="1" applyFont="1" applyFill="1" applyBorder="1">
      <alignment/>
      <protection/>
    </xf>
    <xf numFmtId="10" fontId="37" fillId="18" borderId="74" xfId="77" applyNumberFormat="1" applyFont="1" applyFill="1" applyBorder="1">
      <alignment/>
      <protection/>
    </xf>
    <xf numFmtId="10" fontId="37" fillId="18" borderId="74" xfId="77" applyNumberFormat="1" applyFont="1" applyFill="1" applyBorder="1" applyAlignment="1">
      <alignment horizontal="right"/>
      <protection/>
    </xf>
    <xf numFmtId="0" fontId="37" fillId="0" borderId="0" xfId="78" applyFont="1">
      <alignment/>
      <protection/>
    </xf>
    <xf numFmtId="37" fontId="69" fillId="2" borderId="17" xfId="54" applyFont="1" applyFill="1" applyBorder="1" applyAlignment="1">
      <alignment horizontal="center"/>
    </xf>
    <xf numFmtId="37" fontId="69" fillId="2" borderId="18" xfId="54" applyFont="1" applyFill="1" applyBorder="1" applyAlignment="1">
      <alignment horizontal="center"/>
    </xf>
    <xf numFmtId="0" fontId="40" fillId="7" borderId="17" xfId="78" applyFont="1" applyFill="1" applyBorder="1" applyAlignment="1">
      <alignment horizontal="center" vertical="center"/>
      <protection/>
    </xf>
    <xf numFmtId="0" fontId="40" fillId="7" borderId="70" xfId="78" applyFont="1" applyFill="1" applyBorder="1" applyAlignment="1">
      <alignment horizontal="center" vertical="center"/>
      <protection/>
    </xf>
    <xf numFmtId="0" fontId="40" fillId="7" borderId="18" xfId="78" applyFont="1" applyFill="1" applyBorder="1" applyAlignment="1">
      <alignment horizontal="center" vertical="center"/>
      <protection/>
    </xf>
    <xf numFmtId="1" fontId="46" fillId="7" borderId="71" xfId="78" applyNumberFormat="1" applyFont="1" applyFill="1" applyBorder="1" applyAlignment="1">
      <alignment horizontal="center" vertical="center" wrapText="1"/>
      <protection/>
    </xf>
    <xf numFmtId="0" fontId="42" fillId="7" borderId="17" xfId="78" applyFont="1" applyFill="1" applyBorder="1" applyAlignment="1">
      <alignment horizontal="center"/>
      <protection/>
    </xf>
    <xf numFmtId="0" fontId="42" fillId="7" borderId="70" xfId="78" applyFont="1" applyFill="1" applyBorder="1" applyAlignment="1">
      <alignment horizontal="center"/>
      <protection/>
    </xf>
    <xf numFmtId="0" fontId="42" fillId="7" borderId="18" xfId="78" applyFont="1" applyFill="1" applyBorder="1" applyAlignment="1">
      <alignment horizontal="center"/>
      <protection/>
    </xf>
    <xf numFmtId="0" fontId="44" fillId="0" borderId="0" xfId="78" applyFont="1">
      <alignment/>
      <protection/>
    </xf>
    <xf numFmtId="0" fontId="37" fillId="7" borderId="72" xfId="78" applyFont="1" applyFill="1" applyBorder="1" applyAlignment="1">
      <alignment vertical="center"/>
      <protection/>
    </xf>
    <xf numFmtId="49" fontId="46" fillId="7" borderId="73" xfId="78" applyNumberFormat="1" applyFont="1" applyFill="1" applyBorder="1" applyAlignment="1">
      <alignment horizontal="center" vertical="center" wrapText="1"/>
      <protection/>
    </xf>
    <xf numFmtId="1" fontId="46" fillId="7" borderId="94" xfId="78" applyNumberFormat="1" applyFont="1" applyFill="1" applyBorder="1" applyAlignment="1">
      <alignment horizontal="center" vertical="center" wrapText="1"/>
      <protection/>
    </xf>
    <xf numFmtId="1" fontId="46" fillId="7" borderId="74" xfId="78" applyNumberFormat="1" applyFont="1" applyFill="1" applyBorder="1" applyAlignment="1">
      <alignment horizontal="center" vertical="center" wrapText="1"/>
      <protection/>
    </xf>
    <xf numFmtId="1" fontId="37" fillId="0" borderId="0" xfId="78" applyNumberFormat="1" applyFont="1" applyAlignment="1">
      <alignment horizontal="center" vertical="center" wrapText="1"/>
      <protection/>
    </xf>
    <xf numFmtId="0" fontId="58" fillId="0" borderId="93" xfId="78" applyNumberFormat="1" applyFont="1" applyBorder="1">
      <alignment/>
      <protection/>
    </xf>
    <xf numFmtId="3" fontId="58" fillId="0" borderId="77" xfId="78" applyNumberFormat="1" applyFont="1" applyBorder="1">
      <alignment/>
      <protection/>
    </xf>
    <xf numFmtId="10" fontId="58" fillId="0" borderId="143" xfId="78" applyNumberFormat="1" applyFont="1" applyBorder="1">
      <alignment/>
      <protection/>
    </xf>
    <xf numFmtId="3" fontId="58" fillId="0" borderId="143" xfId="78" applyNumberFormat="1" applyFont="1" applyBorder="1">
      <alignment/>
      <protection/>
    </xf>
    <xf numFmtId="10" fontId="58" fillId="0" borderId="79" xfId="78" applyNumberFormat="1" applyFont="1" applyBorder="1">
      <alignment/>
      <protection/>
    </xf>
    <xf numFmtId="3" fontId="58" fillId="0" borderId="98" xfId="78" applyNumberFormat="1" applyFont="1" applyBorder="1">
      <alignment/>
      <protection/>
    </xf>
    <xf numFmtId="0" fontId="58" fillId="0" borderId="0" xfId="78" applyFont="1">
      <alignment/>
      <protection/>
    </xf>
    <xf numFmtId="0" fontId="44" fillId="18" borderId="96" xfId="78" applyNumberFormat="1" applyFont="1" applyFill="1" applyBorder="1">
      <alignment/>
      <protection/>
    </xf>
    <xf numFmtId="3" fontId="44" fillId="18" borderId="80" xfId="78" applyNumberFormat="1" applyFont="1" applyFill="1" applyBorder="1">
      <alignment/>
      <protection/>
    </xf>
    <xf numFmtId="10" fontId="44" fillId="18" borderId="16" xfId="78" applyNumberFormat="1" applyFont="1" applyFill="1" applyBorder="1">
      <alignment/>
      <protection/>
    </xf>
    <xf numFmtId="3" fontId="44" fillId="18" borderId="141" xfId="78" applyNumberFormat="1" applyFont="1" applyFill="1" applyBorder="1">
      <alignment/>
      <protection/>
    </xf>
    <xf numFmtId="10" fontId="44" fillId="18" borderId="114" xfId="78" applyNumberFormat="1" applyFont="1" applyFill="1" applyBorder="1">
      <alignment/>
      <protection/>
    </xf>
    <xf numFmtId="0" fontId="60" fillId="0" borderId="0" xfId="78" applyFont="1">
      <alignment/>
      <protection/>
    </xf>
    <xf numFmtId="3" fontId="60" fillId="0" borderId="0" xfId="78" applyNumberFormat="1" applyFont="1">
      <alignment/>
      <protection/>
    </xf>
    <xf numFmtId="0" fontId="37" fillId="0" borderId="96" xfId="78" applyNumberFormat="1" applyFont="1" applyBorder="1" quotePrefix="1">
      <alignment/>
      <protection/>
    </xf>
    <xf numFmtId="3" fontId="37" fillId="0" borderId="80" xfId="78" applyNumberFormat="1" applyFont="1" applyBorder="1">
      <alignment/>
      <protection/>
    </xf>
    <xf numFmtId="10" fontId="37" fillId="0" borderId="16" xfId="78" applyNumberFormat="1" applyFont="1" applyBorder="1">
      <alignment/>
      <protection/>
    </xf>
    <xf numFmtId="3" fontId="37" fillId="0" borderId="141" xfId="78" applyNumberFormat="1" applyFont="1" applyBorder="1" quotePrefix="1">
      <alignment/>
      <protection/>
    </xf>
    <xf numFmtId="10" fontId="37" fillId="0" borderId="114" xfId="78" applyNumberFormat="1" applyFont="1" applyBorder="1">
      <alignment/>
      <protection/>
    </xf>
    <xf numFmtId="3" fontId="37" fillId="0" borderId="141" xfId="78" applyNumberFormat="1" applyFont="1" applyBorder="1">
      <alignment/>
      <protection/>
    </xf>
    <xf numFmtId="10" fontId="37" fillId="0" borderId="0" xfId="78" applyNumberFormat="1" applyFont="1" applyFill="1" applyBorder="1">
      <alignment/>
      <protection/>
    </xf>
    <xf numFmtId="0" fontId="44" fillId="18" borderId="93" xfId="78" applyNumberFormat="1" applyFont="1" applyFill="1" applyBorder="1">
      <alignment/>
      <protection/>
    </xf>
    <xf numFmtId="3" fontId="44" fillId="18" borderId="76" xfId="78" applyNumberFormat="1" applyFont="1" applyFill="1" applyBorder="1">
      <alignment/>
      <protection/>
    </xf>
    <xf numFmtId="10" fontId="44" fillId="18" borderId="78" xfId="78" applyNumberFormat="1" applyFont="1" applyFill="1" applyBorder="1">
      <alignment/>
      <protection/>
    </xf>
    <xf numFmtId="3" fontId="44" fillId="18" borderId="143" xfId="78" applyNumberFormat="1" applyFont="1" applyFill="1" applyBorder="1">
      <alignment/>
      <protection/>
    </xf>
    <xf numFmtId="10" fontId="44" fillId="18" borderId="79" xfId="78" applyNumberFormat="1" applyFont="1" applyFill="1" applyBorder="1">
      <alignment/>
      <protection/>
    </xf>
    <xf numFmtId="10" fontId="44" fillId="18" borderId="143" xfId="78" applyNumberFormat="1" applyFont="1" applyFill="1" applyBorder="1">
      <alignment/>
      <protection/>
    </xf>
    <xf numFmtId="3" fontId="44" fillId="18" borderId="97" xfId="78" applyNumberFormat="1" applyFont="1" applyFill="1" applyBorder="1">
      <alignment/>
      <protection/>
    </xf>
    <xf numFmtId="10" fontId="44" fillId="0" borderId="0" xfId="78" applyNumberFormat="1" applyFont="1" applyFill="1" applyBorder="1">
      <alignment/>
      <protection/>
    </xf>
    <xf numFmtId="0" fontId="37" fillId="0" borderId="138" xfId="78" applyNumberFormat="1" applyFont="1" applyBorder="1" quotePrefix="1">
      <alignment/>
      <protection/>
    </xf>
    <xf numFmtId="3" fontId="37" fillId="0" borderId="90" xfId="78" applyNumberFormat="1" applyFont="1" applyBorder="1">
      <alignment/>
      <protection/>
    </xf>
    <xf numFmtId="3" fontId="37" fillId="0" borderId="139" xfId="78" applyNumberFormat="1" applyFont="1" applyBorder="1" quotePrefix="1">
      <alignment/>
      <protection/>
    </xf>
    <xf numFmtId="3" fontId="37" fillId="0" borderId="139" xfId="78" applyNumberFormat="1" applyFont="1" applyBorder="1">
      <alignment/>
      <protection/>
    </xf>
    <xf numFmtId="10" fontId="37" fillId="0" borderId="82" xfId="78" applyNumberFormat="1" applyFont="1" applyBorder="1">
      <alignment/>
      <protection/>
    </xf>
    <xf numFmtId="3" fontId="44" fillId="18" borderId="97" xfId="78" applyNumberFormat="1" applyFont="1" applyFill="1" applyBorder="1" quotePrefix="1">
      <alignment/>
      <protection/>
    </xf>
    <xf numFmtId="3" fontId="37" fillId="0" borderId="16" xfId="78" applyNumberFormat="1" applyFont="1" applyBorder="1">
      <alignment/>
      <protection/>
    </xf>
    <xf numFmtId="0" fontId="37" fillId="18" borderId="17" xfId="78" applyNumberFormat="1" applyFont="1" applyFill="1" applyBorder="1">
      <alignment/>
      <protection/>
    </xf>
    <xf numFmtId="3" fontId="37" fillId="18" borderId="95" xfId="78" applyNumberFormat="1" applyFont="1" applyFill="1" applyBorder="1">
      <alignment/>
      <protection/>
    </xf>
    <xf numFmtId="10" fontId="37" fillId="18" borderId="94" xfId="78" applyNumberFormat="1" applyFont="1" applyFill="1" applyBorder="1">
      <alignment/>
      <protection/>
    </xf>
    <xf numFmtId="3" fontId="37" fillId="18" borderId="94" xfId="78" applyNumberFormat="1" applyFont="1" applyFill="1" applyBorder="1" quotePrefix="1">
      <alignment/>
      <protection/>
    </xf>
    <xf numFmtId="10" fontId="37" fillId="18" borderId="74" xfId="78" applyNumberFormat="1" applyFont="1" applyFill="1" applyBorder="1" applyAlignment="1">
      <alignment horizontal="right"/>
      <protection/>
    </xf>
    <xf numFmtId="0" fontId="37" fillId="0" borderId="0" xfId="79" applyFont="1" applyFill="1">
      <alignment/>
      <protection/>
    </xf>
    <xf numFmtId="37" fontId="69" fillId="2" borderId="17" xfId="55" applyFont="1" applyFill="1" applyBorder="1" applyAlignment="1">
      <alignment horizontal="center"/>
    </xf>
    <xf numFmtId="37" fontId="69" fillId="2" borderId="18" xfId="55" applyFont="1" applyFill="1" applyBorder="1" applyAlignment="1">
      <alignment horizontal="center"/>
    </xf>
    <xf numFmtId="0" fontId="40" fillId="7" borderId="92" xfId="79" applyFont="1" applyFill="1" applyBorder="1" applyAlignment="1">
      <alignment horizontal="center" vertical="center"/>
      <protection/>
    </xf>
    <xf numFmtId="0" fontId="40" fillId="7" borderId="57" xfId="79" applyFont="1" applyFill="1" applyBorder="1" applyAlignment="1">
      <alignment horizontal="center" vertical="center"/>
      <protection/>
    </xf>
    <xf numFmtId="0" fontId="40" fillId="7" borderId="37" xfId="79" applyFont="1" applyFill="1" applyBorder="1" applyAlignment="1">
      <alignment horizontal="center" vertical="center"/>
      <protection/>
    </xf>
    <xf numFmtId="1" fontId="43" fillId="7" borderId="93" xfId="79" applyNumberFormat="1" applyFont="1" applyFill="1" applyBorder="1" applyAlignment="1">
      <alignment horizontal="center" vertical="center" wrapText="1"/>
      <protection/>
    </xf>
    <xf numFmtId="0" fontId="46" fillId="7" borderId="95" xfId="79" applyFont="1" applyFill="1" applyBorder="1" applyAlignment="1">
      <alignment horizontal="center"/>
      <protection/>
    </xf>
    <xf numFmtId="0" fontId="46" fillId="7" borderId="94" xfId="79" applyFont="1" applyFill="1" applyBorder="1" applyAlignment="1">
      <alignment horizontal="center"/>
      <protection/>
    </xf>
    <xf numFmtId="0" fontId="46" fillId="7" borderId="74" xfId="79" applyFont="1" applyFill="1" applyBorder="1" applyAlignment="1">
      <alignment horizontal="center"/>
      <protection/>
    </xf>
    <xf numFmtId="0" fontId="45" fillId="7" borderId="96" xfId="79" applyFont="1" applyFill="1" applyBorder="1" applyAlignment="1">
      <alignment vertical="center"/>
      <protection/>
    </xf>
    <xf numFmtId="49" fontId="42" fillId="7" borderId="77" xfId="79" applyNumberFormat="1" applyFont="1" applyFill="1" applyBorder="1" applyAlignment="1">
      <alignment horizontal="center" vertical="center" wrapText="1"/>
      <protection/>
    </xf>
    <xf numFmtId="49" fontId="42" fillId="7" borderId="143" xfId="79" applyNumberFormat="1" applyFont="1" applyFill="1" applyBorder="1" applyAlignment="1">
      <alignment horizontal="center" vertical="center" wrapText="1"/>
      <protection/>
    </xf>
    <xf numFmtId="1" fontId="46" fillId="7" borderId="79" xfId="79" applyNumberFormat="1" applyFont="1" applyFill="1" applyBorder="1" applyAlignment="1">
      <alignment horizontal="center" vertical="center" wrapText="1"/>
      <protection/>
    </xf>
    <xf numFmtId="1" fontId="46" fillId="7" borderId="14" xfId="79" applyNumberFormat="1" applyFont="1" applyFill="1" applyBorder="1" applyAlignment="1">
      <alignment horizontal="center" vertical="center" wrapText="1"/>
      <protection/>
    </xf>
    <xf numFmtId="1" fontId="42" fillId="7" borderId="77" xfId="79" applyNumberFormat="1" applyFont="1" applyFill="1" applyBorder="1" applyAlignment="1">
      <alignment horizontal="center" vertical="center" wrapText="1"/>
      <protection/>
    </xf>
    <xf numFmtId="1" fontId="42" fillId="7" borderId="143" xfId="79" applyNumberFormat="1" applyFont="1" applyFill="1" applyBorder="1" applyAlignment="1">
      <alignment horizontal="center" vertical="center" wrapText="1"/>
      <protection/>
    </xf>
    <xf numFmtId="1" fontId="44" fillId="0" borderId="0" xfId="79" applyNumberFormat="1" applyFont="1" applyFill="1" applyAlignment="1">
      <alignment horizontal="center" vertical="center" wrapText="1"/>
      <protection/>
    </xf>
    <xf numFmtId="0" fontId="45" fillId="7" borderId="115" xfId="79" applyFont="1" applyFill="1" applyBorder="1" applyAlignment="1">
      <alignment vertical="center"/>
      <protection/>
    </xf>
    <xf numFmtId="49" fontId="46" fillId="7" borderId="84" xfId="79" applyNumberFormat="1" applyFont="1" applyFill="1" applyBorder="1" applyAlignment="1">
      <alignment horizontal="center" vertical="center" wrapText="1"/>
      <protection/>
    </xf>
    <xf numFmtId="49" fontId="46" fillId="7" borderId="101" xfId="79" applyNumberFormat="1" applyFont="1" applyFill="1" applyBorder="1" applyAlignment="1">
      <alignment horizontal="center" vertical="center" wrapText="1"/>
      <protection/>
    </xf>
    <xf numFmtId="0" fontId="37" fillId="7" borderId="104" xfId="79" applyFont="1" applyFill="1" applyBorder="1" applyAlignment="1">
      <alignment horizontal="center" vertical="center" wrapText="1"/>
      <protection/>
    </xf>
    <xf numFmtId="0" fontId="37" fillId="7" borderId="144" xfId="79" applyFont="1" applyFill="1" applyBorder="1" applyAlignment="1">
      <alignment horizontal="center" vertical="center" wrapText="1"/>
      <protection/>
    </xf>
    <xf numFmtId="1" fontId="37" fillId="0" borderId="0" xfId="79" applyNumberFormat="1" applyFont="1" applyFill="1" applyAlignment="1">
      <alignment horizontal="center" vertical="center" wrapText="1"/>
      <protection/>
    </xf>
    <xf numFmtId="0" fontId="70" fillId="0" borderId="71" xfId="79" applyNumberFormat="1" applyFont="1" applyFill="1" applyBorder="1">
      <alignment/>
      <protection/>
    </xf>
    <xf numFmtId="3" fontId="70" fillId="0" borderId="145" xfId="79" applyNumberFormat="1" applyFont="1" applyFill="1" applyBorder="1">
      <alignment/>
      <protection/>
    </xf>
    <xf numFmtId="3" fontId="70" fillId="0" borderId="38" xfId="79" applyNumberFormat="1" applyFont="1" applyFill="1" applyBorder="1">
      <alignment/>
      <protection/>
    </xf>
    <xf numFmtId="3" fontId="70" fillId="0" borderId="36" xfId="79" applyNumberFormat="1" applyFont="1" applyFill="1" applyBorder="1">
      <alignment/>
      <protection/>
    </xf>
    <xf numFmtId="10" fontId="70" fillId="0" borderId="75" xfId="79" applyNumberFormat="1" applyFont="1" applyFill="1" applyBorder="1">
      <alignment/>
      <protection/>
    </xf>
    <xf numFmtId="10" fontId="70" fillId="0" borderId="75" xfId="79" applyNumberFormat="1" applyFont="1" applyFill="1" applyBorder="1" applyAlignment="1">
      <alignment horizontal="right"/>
      <protection/>
    </xf>
    <xf numFmtId="0" fontId="70" fillId="0" borderId="0" xfId="79" applyFont="1" applyFill="1">
      <alignment/>
      <protection/>
    </xf>
    <xf numFmtId="0" fontId="44" fillId="18" borderId="93" xfId="79" applyFont="1" applyFill="1" applyBorder="1">
      <alignment/>
      <protection/>
    </xf>
    <xf numFmtId="3" fontId="44" fillId="18" borderId="77" xfId="79" applyNumberFormat="1" applyFont="1" applyFill="1" applyBorder="1">
      <alignment/>
      <protection/>
    </xf>
    <xf numFmtId="3" fontId="44" fillId="18" borderId="143" xfId="79" applyNumberFormat="1" applyFont="1" applyFill="1" applyBorder="1">
      <alignment/>
      <protection/>
    </xf>
    <xf numFmtId="10" fontId="44" fillId="18" borderId="79" xfId="79" applyNumberFormat="1" applyFont="1" applyFill="1" applyBorder="1">
      <alignment/>
      <protection/>
    </xf>
    <xf numFmtId="10" fontId="44" fillId="18" borderId="79" xfId="79" applyNumberFormat="1" applyFont="1" applyFill="1" applyBorder="1" applyAlignment="1">
      <alignment horizontal="right"/>
      <protection/>
    </xf>
    <xf numFmtId="0" fontId="42" fillId="0" borderId="0" xfId="79" applyFont="1" applyFill="1">
      <alignment/>
      <protection/>
    </xf>
    <xf numFmtId="0" fontId="37" fillId="0" borderId="96" xfId="79" applyFont="1" applyFill="1" applyBorder="1">
      <alignment/>
      <protection/>
    </xf>
    <xf numFmtId="3" fontId="37" fillId="0" borderId="81" xfId="79" applyNumberFormat="1" applyFont="1" applyFill="1" applyBorder="1">
      <alignment/>
      <protection/>
    </xf>
    <xf numFmtId="3" fontId="37" fillId="0" borderId="16" xfId="79" applyNumberFormat="1" applyFont="1" applyFill="1" applyBorder="1">
      <alignment/>
      <protection/>
    </xf>
    <xf numFmtId="10" fontId="37" fillId="0" borderId="114" xfId="79" applyNumberFormat="1" applyFont="1" applyFill="1" applyBorder="1">
      <alignment/>
      <protection/>
    </xf>
    <xf numFmtId="10" fontId="37" fillId="0" borderId="114" xfId="79" applyNumberFormat="1" applyFont="1" applyFill="1" applyBorder="1" applyAlignment="1">
      <alignment horizontal="right"/>
      <protection/>
    </xf>
    <xf numFmtId="0" fontId="37" fillId="0" borderId="115" xfId="79" applyFont="1" applyFill="1" applyBorder="1">
      <alignment/>
      <protection/>
    </xf>
    <xf numFmtId="3" fontId="37" fillId="0" borderId="84" xfId="79" applyNumberFormat="1" applyFont="1" applyFill="1" applyBorder="1">
      <alignment/>
      <protection/>
    </xf>
    <xf numFmtId="3" fontId="37" fillId="0" borderId="101" xfId="79" applyNumberFormat="1" applyFont="1" applyFill="1" applyBorder="1">
      <alignment/>
      <protection/>
    </xf>
    <xf numFmtId="10" fontId="37" fillId="0" borderId="104" xfId="79" applyNumberFormat="1" applyFont="1" applyFill="1" applyBorder="1">
      <alignment/>
      <protection/>
    </xf>
    <xf numFmtId="0" fontId="37" fillId="0" borderId="138" xfId="79" applyFont="1" applyFill="1" applyBorder="1">
      <alignment/>
      <protection/>
    </xf>
    <xf numFmtId="3" fontId="37" fillId="0" borderId="91" xfId="79" applyNumberFormat="1" applyFont="1" applyFill="1" applyBorder="1">
      <alignment/>
      <protection/>
    </xf>
    <xf numFmtId="3" fontId="37" fillId="0" borderId="129" xfId="79" applyNumberFormat="1" applyFont="1" applyFill="1" applyBorder="1">
      <alignment/>
      <protection/>
    </xf>
    <xf numFmtId="10" fontId="37" fillId="0" borderId="82" xfId="79" applyNumberFormat="1" applyFont="1" applyFill="1" applyBorder="1">
      <alignment/>
      <protection/>
    </xf>
    <xf numFmtId="10" fontId="37" fillId="0" borderId="82" xfId="79" applyNumberFormat="1" applyFont="1" applyFill="1" applyBorder="1" applyAlignment="1">
      <alignment horizontal="right"/>
      <protection/>
    </xf>
    <xf numFmtId="0" fontId="44" fillId="18" borderId="138" xfId="79" applyFont="1" applyFill="1" applyBorder="1">
      <alignment/>
      <protection/>
    </xf>
    <xf numFmtId="3" fontId="44" fillId="18" borderId="91" xfId="79" applyNumberFormat="1" applyFont="1" applyFill="1" applyBorder="1">
      <alignment/>
      <protection/>
    </xf>
    <xf numFmtId="3" fontId="44" fillId="18" borderId="129" xfId="79" applyNumberFormat="1" applyFont="1" applyFill="1" applyBorder="1">
      <alignment/>
      <protection/>
    </xf>
    <xf numFmtId="10" fontId="44" fillId="18" borderId="82" xfId="79" applyNumberFormat="1" applyFont="1" applyFill="1" applyBorder="1">
      <alignment/>
      <protection/>
    </xf>
    <xf numFmtId="10" fontId="44" fillId="18" borderId="82" xfId="79" applyNumberFormat="1" applyFont="1" applyFill="1" applyBorder="1" applyAlignment="1">
      <alignment horizontal="right"/>
      <protection/>
    </xf>
    <xf numFmtId="10" fontId="44" fillId="18" borderId="114" xfId="79" applyNumberFormat="1" applyFont="1" applyFill="1" applyBorder="1" applyAlignment="1">
      <alignment horizontal="right"/>
      <protection/>
    </xf>
    <xf numFmtId="0" fontId="46" fillId="0" borderId="0" xfId="79" applyFont="1" applyFill="1">
      <alignment/>
      <protection/>
    </xf>
    <xf numFmtId="0" fontId="37" fillId="18" borderId="146" xfId="79" applyFont="1" applyFill="1" applyBorder="1">
      <alignment/>
      <protection/>
    </xf>
    <xf numFmtId="3" fontId="37" fillId="18" borderId="95" xfId="79" applyNumberFormat="1" applyFont="1" applyFill="1" applyBorder="1">
      <alignment/>
      <protection/>
    </xf>
    <xf numFmtId="3" fontId="37" fillId="18" borderId="94" xfId="79" applyNumberFormat="1" applyFont="1" applyFill="1" applyBorder="1">
      <alignment/>
      <protection/>
    </xf>
    <xf numFmtId="10" fontId="37" fillId="18" borderId="74" xfId="79" applyNumberFormat="1" applyFont="1" applyFill="1" applyBorder="1">
      <alignment/>
      <protection/>
    </xf>
    <xf numFmtId="10" fontId="37" fillId="18" borderId="74" xfId="79" applyNumberFormat="1" applyFont="1" applyFill="1" applyBorder="1" applyAlignment="1">
      <alignment horizontal="right"/>
      <protection/>
    </xf>
    <xf numFmtId="0" fontId="37" fillId="0" borderId="0" xfId="80" applyFont="1" applyFill="1">
      <alignment/>
      <protection/>
    </xf>
    <xf numFmtId="37" fontId="69" fillId="2" borderId="17" xfId="56" applyFont="1" applyFill="1" applyBorder="1" applyAlignment="1">
      <alignment horizontal="center"/>
    </xf>
    <xf numFmtId="37" fontId="69" fillId="2" borderId="18" xfId="56" applyFont="1" applyFill="1" applyBorder="1" applyAlignment="1">
      <alignment horizontal="center"/>
    </xf>
    <xf numFmtId="0" fontId="40" fillId="7" borderId="92" xfId="80" applyFont="1" applyFill="1" applyBorder="1" applyAlignment="1">
      <alignment horizontal="center" vertical="center"/>
      <protection/>
    </xf>
    <xf numFmtId="0" fontId="40" fillId="7" borderId="57" xfId="80" applyFont="1" applyFill="1" applyBorder="1" applyAlignment="1">
      <alignment horizontal="center" vertical="center"/>
      <protection/>
    </xf>
    <xf numFmtId="0" fontId="40" fillId="7" borderId="37" xfId="80" applyFont="1" applyFill="1" applyBorder="1" applyAlignment="1">
      <alignment horizontal="center" vertical="center"/>
      <protection/>
    </xf>
    <xf numFmtId="1" fontId="43" fillId="7" borderId="93" xfId="80" applyNumberFormat="1" applyFont="1" applyFill="1" applyBorder="1" applyAlignment="1">
      <alignment horizontal="center" vertical="center" wrapText="1"/>
      <protection/>
    </xf>
    <xf numFmtId="0" fontId="46" fillId="7" borderId="95" xfId="80" applyFont="1" applyFill="1" applyBorder="1" applyAlignment="1">
      <alignment horizontal="center"/>
      <protection/>
    </xf>
    <xf numFmtId="0" fontId="46" fillId="7" borderId="94" xfId="80" applyFont="1" applyFill="1" applyBorder="1" applyAlignment="1">
      <alignment horizontal="center"/>
      <protection/>
    </xf>
    <xf numFmtId="0" fontId="46" fillId="7" borderId="74" xfId="80" applyFont="1" applyFill="1" applyBorder="1" applyAlignment="1">
      <alignment horizontal="center"/>
      <protection/>
    </xf>
    <xf numFmtId="0" fontId="45" fillId="7" borderId="96" xfId="80" applyFont="1" applyFill="1" applyBorder="1" applyAlignment="1">
      <alignment vertical="center"/>
      <protection/>
    </xf>
    <xf numFmtId="49" fontId="42" fillId="7" borderId="77" xfId="80" applyNumberFormat="1" applyFont="1" applyFill="1" applyBorder="1" applyAlignment="1">
      <alignment horizontal="center" vertical="center" wrapText="1"/>
      <protection/>
    </xf>
    <xf numFmtId="49" fontId="42" fillId="7" borderId="143" xfId="80" applyNumberFormat="1" applyFont="1" applyFill="1" applyBorder="1" applyAlignment="1">
      <alignment horizontal="center" vertical="center" wrapText="1"/>
      <protection/>
    </xf>
    <xf numFmtId="1" fontId="46" fillId="7" borderId="79" xfId="80" applyNumberFormat="1" applyFont="1" applyFill="1" applyBorder="1" applyAlignment="1">
      <alignment horizontal="center" vertical="center" wrapText="1"/>
      <protection/>
    </xf>
    <xf numFmtId="1" fontId="46" fillId="7" borderId="14" xfId="80" applyNumberFormat="1" applyFont="1" applyFill="1" applyBorder="1" applyAlignment="1">
      <alignment horizontal="center" vertical="center" wrapText="1"/>
      <protection/>
    </xf>
    <xf numFmtId="1" fontId="42" fillId="7" borderId="77" xfId="80" applyNumberFormat="1" applyFont="1" applyFill="1" applyBorder="1" applyAlignment="1">
      <alignment horizontal="center" vertical="center" wrapText="1"/>
      <protection/>
    </xf>
    <xf numFmtId="1" fontId="42" fillId="7" borderId="143" xfId="80" applyNumberFormat="1" applyFont="1" applyFill="1" applyBorder="1" applyAlignment="1">
      <alignment horizontal="center" vertical="center" wrapText="1"/>
      <protection/>
    </xf>
    <xf numFmtId="1" fontId="44" fillId="0" borderId="0" xfId="80" applyNumberFormat="1" applyFont="1" applyFill="1" applyAlignment="1">
      <alignment horizontal="center" vertical="center" wrapText="1"/>
      <protection/>
    </xf>
    <xf numFmtId="0" fontId="45" fillId="7" borderId="115" xfId="80" applyFont="1" applyFill="1" applyBorder="1" applyAlignment="1">
      <alignment vertical="center"/>
      <protection/>
    </xf>
    <xf numFmtId="49" fontId="46" fillId="7" borderId="84" xfId="80" applyNumberFormat="1" applyFont="1" applyFill="1" applyBorder="1" applyAlignment="1">
      <alignment horizontal="center" vertical="center" wrapText="1"/>
      <protection/>
    </xf>
    <xf numFmtId="49" fontId="46" fillId="7" borderId="101" xfId="80" applyNumberFormat="1" applyFont="1" applyFill="1" applyBorder="1" applyAlignment="1">
      <alignment horizontal="center" vertical="center" wrapText="1"/>
      <protection/>
    </xf>
    <xf numFmtId="0" fontId="37" fillId="7" borderId="104" xfId="80" applyFont="1" applyFill="1" applyBorder="1" applyAlignment="1">
      <alignment horizontal="center" vertical="center" wrapText="1"/>
      <protection/>
    </xf>
    <xf numFmtId="0" fontId="37" fillId="7" borderId="144" xfId="80" applyFont="1" applyFill="1" applyBorder="1" applyAlignment="1">
      <alignment horizontal="center" vertical="center" wrapText="1"/>
      <protection/>
    </xf>
    <xf numFmtId="1" fontId="37" fillId="0" borderId="0" xfId="80" applyNumberFormat="1" applyFont="1" applyFill="1" applyAlignment="1">
      <alignment horizontal="center" vertical="center" wrapText="1"/>
      <protection/>
    </xf>
    <xf numFmtId="0" fontId="70" fillId="0" borderId="71" xfId="80" applyNumberFormat="1" applyFont="1" applyFill="1" applyBorder="1">
      <alignment/>
      <protection/>
    </xf>
    <xf numFmtId="3" fontId="70" fillId="0" borderId="145" xfId="80" applyNumberFormat="1" applyFont="1" applyFill="1" applyBorder="1">
      <alignment/>
      <protection/>
    </xf>
    <xf numFmtId="3" fontId="70" fillId="0" borderId="38" xfId="80" applyNumberFormat="1" applyFont="1" applyFill="1" applyBorder="1">
      <alignment/>
      <protection/>
    </xf>
    <xf numFmtId="3" fontId="70" fillId="0" borderId="36" xfId="80" applyNumberFormat="1" applyFont="1" applyFill="1" applyBorder="1">
      <alignment/>
      <protection/>
    </xf>
    <xf numFmtId="10" fontId="70" fillId="0" borderId="75" xfId="80" applyNumberFormat="1" applyFont="1" applyFill="1" applyBorder="1">
      <alignment/>
      <protection/>
    </xf>
    <xf numFmtId="10" fontId="70" fillId="0" borderId="75" xfId="80" applyNumberFormat="1" applyFont="1" applyFill="1" applyBorder="1" applyAlignment="1">
      <alignment horizontal="right"/>
      <protection/>
    </xf>
    <xf numFmtId="0" fontId="70" fillId="0" borderId="0" xfId="80" applyFont="1" applyFill="1">
      <alignment/>
      <protection/>
    </xf>
    <xf numFmtId="0" fontId="44" fillId="18" borderId="93" xfId="80" applyFont="1" applyFill="1" applyBorder="1">
      <alignment/>
      <protection/>
    </xf>
    <xf numFmtId="3" fontId="44" fillId="18" borderId="77" xfId="80" applyNumberFormat="1" applyFont="1" applyFill="1" applyBorder="1">
      <alignment/>
      <protection/>
    </xf>
    <xf numFmtId="3" fontId="44" fillId="18" borderId="143" xfId="80" applyNumberFormat="1" applyFont="1" applyFill="1" applyBorder="1">
      <alignment/>
      <protection/>
    </xf>
    <xf numFmtId="10" fontId="44" fillId="18" borderId="79" xfId="80" applyNumberFormat="1" applyFont="1" applyFill="1" applyBorder="1">
      <alignment/>
      <protection/>
    </xf>
    <xf numFmtId="10" fontId="44" fillId="18" borderId="79" xfId="80" applyNumberFormat="1" applyFont="1" applyFill="1" applyBorder="1" applyAlignment="1">
      <alignment horizontal="right"/>
      <protection/>
    </xf>
    <xf numFmtId="0" fontId="42" fillId="0" borderId="0" xfId="80" applyFont="1" applyFill="1">
      <alignment/>
      <protection/>
    </xf>
    <xf numFmtId="0" fontId="37" fillId="0" borderId="96" xfId="80" applyFont="1" applyFill="1" applyBorder="1">
      <alignment/>
      <protection/>
    </xf>
    <xf numFmtId="3" fontId="37" fillId="0" borderId="81" xfId="80" applyNumberFormat="1" applyFont="1" applyFill="1" applyBorder="1">
      <alignment/>
      <protection/>
    </xf>
    <xf numFmtId="3" fontId="37" fillId="0" borderId="16" xfId="80" applyNumberFormat="1" applyFont="1" applyFill="1" applyBorder="1">
      <alignment/>
      <protection/>
    </xf>
    <xf numFmtId="10" fontId="37" fillId="0" borderId="114" xfId="80" applyNumberFormat="1" applyFont="1" applyFill="1" applyBorder="1">
      <alignment/>
      <protection/>
    </xf>
    <xf numFmtId="10" fontId="37" fillId="0" borderId="114" xfId="80" applyNumberFormat="1" applyFont="1" applyFill="1" applyBorder="1" applyAlignment="1">
      <alignment horizontal="right"/>
      <protection/>
    </xf>
    <xf numFmtId="0" fontId="37" fillId="0" borderId="138" xfId="80" applyFont="1" applyFill="1" applyBorder="1">
      <alignment/>
      <protection/>
    </xf>
    <xf numFmtId="3" fontId="37" fillId="0" borderId="91" xfId="80" applyNumberFormat="1" applyFont="1" applyFill="1" applyBorder="1">
      <alignment/>
      <protection/>
    </xf>
    <xf numFmtId="3" fontId="37" fillId="0" borderId="129" xfId="80" applyNumberFormat="1" applyFont="1" applyFill="1" applyBorder="1">
      <alignment/>
      <protection/>
    </xf>
    <xf numFmtId="10" fontId="37" fillId="0" borderId="82" xfId="80" applyNumberFormat="1" applyFont="1" applyFill="1" applyBorder="1">
      <alignment/>
      <protection/>
    </xf>
    <xf numFmtId="10" fontId="37" fillId="0" borderId="82" xfId="80" applyNumberFormat="1" applyFont="1" applyFill="1" applyBorder="1" applyAlignment="1">
      <alignment horizontal="right"/>
      <protection/>
    </xf>
    <xf numFmtId="0" fontId="44" fillId="18" borderId="138" xfId="80" applyFont="1" applyFill="1" applyBorder="1">
      <alignment/>
      <protection/>
    </xf>
    <xf numFmtId="3" fontId="44" fillId="18" borderId="91" xfId="80" applyNumberFormat="1" applyFont="1" applyFill="1" applyBorder="1">
      <alignment/>
      <protection/>
    </xf>
    <xf numFmtId="3" fontId="44" fillId="18" borderId="129" xfId="80" applyNumberFormat="1" applyFont="1" applyFill="1" applyBorder="1">
      <alignment/>
      <protection/>
    </xf>
    <xf numFmtId="10" fontId="44" fillId="18" borderId="82" xfId="80" applyNumberFormat="1" applyFont="1" applyFill="1" applyBorder="1">
      <alignment/>
      <protection/>
    </xf>
    <xf numFmtId="10" fontId="44" fillId="18" borderId="82" xfId="80" applyNumberFormat="1" applyFont="1" applyFill="1" applyBorder="1" applyAlignment="1">
      <alignment horizontal="right"/>
      <protection/>
    </xf>
    <xf numFmtId="10" fontId="44" fillId="18" borderId="114" xfId="80" applyNumberFormat="1" applyFont="1" applyFill="1" applyBorder="1" applyAlignment="1">
      <alignment horizontal="right"/>
      <protection/>
    </xf>
    <xf numFmtId="0" fontId="46" fillId="0" borderId="0" xfId="80" applyFont="1" applyFill="1">
      <alignment/>
      <protection/>
    </xf>
    <xf numFmtId="0" fontId="37" fillId="18" borderId="146" xfId="80" applyFont="1" applyFill="1" applyBorder="1">
      <alignment/>
      <protection/>
    </xf>
    <xf numFmtId="3" fontId="37" fillId="18" borderId="95" xfId="80" applyNumberFormat="1" applyFont="1" applyFill="1" applyBorder="1">
      <alignment/>
      <protection/>
    </xf>
    <xf numFmtId="3" fontId="37" fillId="18" borderId="94" xfId="80" applyNumberFormat="1" applyFont="1" applyFill="1" applyBorder="1">
      <alignment/>
      <protection/>
    </xf>
    <xf numFmtId="10" fontId="37" fillId="18" borderId="74" xfId="80" applyNumberFormat="1" applyFont="1" applyFill="1" applyBorder="1">
      <alignment/>
      <protection/>
    </xf>
    <xf numFmtId="10" fontId="37" fillId="18" borderId="74" xfId="80" applyNumberFormat="1" applyFont="1" applyFill="1" applyBorder="1" applyAlignment="1">
      <alignment horizontal="right"/>
      <protection/>
    </xf>
    <xf numFmtId="0" fontId="37" fillId="0" borderId="0" xfId="65" applyFont="1" applyFill="1">
      <alignment/>
      <protection/>
    </xf>
    <xf numFmtId="37" fontId="69" fillId="2" borderId="17" xfId="47" applyFont="1" applyFill="1" applyBorder="1" applyAlignment="1">
      <alignment horizontal="center"/>
    </xf>
    <xf numFmtId="37" fontId="69" fillId="2" borderId="18" xfId="47" applyFont="1" applyFill="1" applyBorder="1" applyAlignment="1">
      <alignment horizontal="center"/>
    </xf>
    <xf numFmtId="0" fontId="40" fillId="7" borderId="92" xfId="65" applyFont="1" applyFill="1" applyBorder="1" applyAlignment="1">
      <alignment horizontal="center" vertical="center"/>
      <protection/>
    </xf>
    <xf numFmtId="0" fontId="40" fillId="7" borderId="57" xfId="65" applyFont="1" applyFill="1" applyBorder="1" applyAlignment="1">
      <alignment horizontal="center" vertical="center"/>
      <protection/>
    </xf>
    <xf numFmtId="0" fontId="40" fillId="7" borderId="37" xfId="65" applyFont="1" applyFill="1" applyBorder="1" applyAlignment="1">
      <alignment horizontal="center" vertical="center"/>
      <protection/>
    </xf>
    <xf numFmtId="1" fontId="43" fillId="7" borderId="93" xfId="65" applyNumberFormat="1" applyFont="1" applyFill="1" applyBorder="1" applyAlignment="1">
      <alignment horizontal="center" vertical="center" wrapText="1"/>
      <protection/>
    </xf>
    <xf numFmtId="0" fontId="46" fillId="7" borderId="95" xfId="65" applyFont="1" applyFill="1" applyBorder="1" applyAlignment="1">
      <alignment horizontal="center"/>
      <protection/>
    </xf>
    <xf numFmtId="0" fontId="46" fillId="7" borderId="94" xfId="65" applyFont="1" applyFill="1" applyBorder="1" applyAlignment="1">
      <alignment horizontal="center"/>
      <protection/>
    </xf>
    <xf numFmtId="0" fontId="46" fillId="7" borderId="74" xfId="65" applyFont="1" applyFill="1" applyBorder="1" applyAlignment="1">
      <alignment horizontal="center"/>
      <protection/>
    </xf>
    <xf numFmtId="0" fontId="45" fillId="7" borderId="96" xfId="65" applyFont="1" applyFill="1" applyBorder="1" applyAlignment="1">
      <alignment vertical="center"/>
      <protection/>
    </xf>
    <xf numFmtId="49" fontId="46" fillId="7" borderId="77" xfId="65" applyNumberFormat="1" applyFont="1" applyFill="1" applyBorder="1" applyAlignment="1">
      <alignment horizontal="center" vertical="center" wrapText="1"/>
      <protection/>
    </xf>
    <xf numFmtId="49" fontId="46" fillId="7" borderId="143" xfId="65" applyNumberFormat="1" applyFont="1" applyFill="1" applyBorder="1" applyAlignment="1">
      <alignment horizontal="center" vertical="center" wrapText="1"/>
      <protection/>
    </xf>
    <xf numFmtId="1" fontId="46" fillId="7" borderId="79" xfId="65" applyNumberFormat="1" applyFont="1" applyFill="1" applyBorder="1" applyAlignment="1">
      <alignment horizontal="center" vertical="center" wrapText="1"/>
      <protection/>
    </xf>
    <xf numFmtId="1" fontId="46" fillId="7" borderId="14" xfId="65" applyNumberFormat="1" applyFont="1" applyFill="1" applyBorder="1" applyAlignment="1">
      <alignment horizontal="center" vertical="center" wrapText="1"/>
      <protection/>
    </xf>
    <xf numFmtId="1" fontId="46" fillId="7" borderId="77" xfId="65" applyNumberFormat="1" applyFont="1" applyFill="1" applyBorder="1" applyAlignment="1">
      <alignment horizontal="center" vertical="center" wrapText="1"/>
      <protection/>
    </xf>
    <xf numFmtId="1" fontId="46" fillId="7" borderId="143" xfId="65" applyNumberFormat="1" applyFont="1" applyFill="1" applyBorder="1" applyAlignment="1">
      <alignment horizontal="center" vertical="center" wrapText="1"/>
      <protection/>
    </xf>
    <xf numFmtId="1" fontId="37" fillId="0" borderId="0" xfId="65" applyNumberFormat="1" applyFont="1" applyFill="1" applyAlignment="1">
      <alignment horizontal="center" vertical="center" wrapText="1"/>
      <protection/>
    </xf>
    <xf numFmtId="0" fontId="45" fillId="7" borderId="115" xfId="65" applyFont="1" applyFill="1" applyBorder="1" applyAlignment="1">
      <alignment vertical="center"/>
      <protection/>
    </xf>
    <xf numFmtId="49" fontId="46" fillId="7" borderId="84" xfId="65" applyNumberFormat="1" applyFont="1" applyFill="1" applyBorder="1" applyAlignment="1">
      <alignment horizontal="center" vertical="center" wrapText="1"/>
      <protection/>
    </xf>
    <xf numFmtId="49" fontId="46" fillId="7" borderId="101" xfId="65" applyNumberFormat="1" applyFont="1" applyFill="1" applyBorder="1" applyAlignment="1">
      <alignment horizontal="center" vertical="center" wrapText="1"/>
      <protection/>
    </xf>
    <xf numFmtId="0" fontId="37" fillId="7" borderId="104" xfId="65" applyFont="1" applyFill="1" applyBorder="1" applyAlignment="1">
      <alignment horizontal="center" vertical="center" wrapText="1"/>
      <protection/>
    </xf>
    <xf numFmtId="0" fontId="37" fillId="7" borderId="144" xfId="65" applyFont="1" applyFill="1" applyBorder="1" applyAlignment="1">
      <alignment horizontal="center" vertical="center" wrapText="1"/>
      <protection/>
    </xf>
    <xf numFmtId="0" fontId="60" fillId="0" borderId="105" xfId="65" applyNumberFormat="1" applyFont="1" applyFill="1" applyBorder="1">
      <alignment/>
      <protection/>
    </xf>
    <xf numFmtId="3" fontId="60" fillId="0" borderId="87" xfId="65" applyNumberFormat="1" applyFont="1" applyFill="1" applyBorder="1">
      <alignment/>
      <protection/>
    </xf>
    <xf numFmtId="3" fontId="60" fillId="0" borderId="106" xfId="65" applyNumberFormat="1" applyFont="1" applyFill="1" applyBorder="1">
      <alignment/>
      <protection/>
    </xf>
    <xf numFmtId="3" fontId="60" fillId="0" borderId="107" xfId="65" applyNumberFormat="1" applyFont="1" applyFill="1" applyBorder="1">
      <alignment/>
      <protection/>
    </xf>
    <xf numFmtId="10" fontId="60" fillId="0" borderId="89" xfId="65" applyNumberFormat="1" applyFont="1" applyFill="1" applyBorder="1">
      <alignment/>
      <protection/>
    </xf>
    <xf numFmtId="0" fontId="60" fillId="0" borderId="0" xfId="65" applyFont="1" applyFill="1">
      <alignment/>
      <protection/>
    </xf>
    <xf numFmtId="0" fontId="37" fillId="0" borderId="138" xfId="65" applyFont="1" applyFill="1" applyBorder="1">
      <alignment/>
      <protection/>
    </xf>
    <xf numFmtId="3" fontId="37" fillId="0" borderId="91" xfId="65" applyNumberFormat="1" applyFont="1" applyFill="1" applyBorder="1">
      <alignment/>
      <protection/>
    </xf>
    <xf numFmtId="3" fontId="37" fillId="0" borderId="129" xfId="65" applyNumberFormat="1" applyFont="1" applyFill="1" applyBorder="1">
      <alignment/>
      <protection/>
    </xf>
    <xf numFmtId="10" fontId="37" fillId="0" borderId="82" xfId="65" applyNumberFormat="1" applyFont="1" applyFill="1" applyBorder="1">
      <alignment/>
      <protection/>
    </xf>
    <xf numFmtId="0" fontId="49" fillId="0" borderId="0" xfId="65" applyFont="1" applyFill="1">
      <alignment/>
      <protection/>
    </xf>
    <xf numFmtId="0" fontId="37" fillId="0" borderId="96" xfId="65" applyFont="1" applyFill="1" applyBorder="1">
      <alignment/>
      <protection/>
    </xf>
    <xf numFmtId="3" fontId="37" fillId="0" borderId="81" xfId="65" applyNumberFormat="1" applyFont="1" applyFill="1" applyBorder="1">
      <alignment/>
      <protection/>
    </xf>
    <xf numFmtId="3" fontId="37" fillId="0" borderId="16" xfId="65" applyNumberFormat="1" applyFont="1" applyFill="1" applyBorder="1">
      <alignment/>
      <protection/>
    </xf>
    <xf numFmtId="10" fontId="37" fillId="0" borderId="114" xfId="65" applyNumberFormat="1" applyFont="1" applyFill="1" applyBorder="1">
      <alignment/>
      <protection/>
    </xf>
    <xf numFmtId="0" fontId="37" fillId="0" borderId="115" xfId="65" applyFont="1" applyFill="1" applyBorder="1">
      <alignment/>
      <protection/>
    </xf>
    <xf numFmtId="3" fontId="37" fillId="0" borderId="84" xfId="65" applyNumberFormat="1" applyFont="1" applyFill="1" applyBorder="1">
      <alignment/>
      <protection/>
    </xf>
    <xf numFmtId="3" fontId="37" fillId="0" borderId="101" xfId="65" applyNumberFormat="1" applyFont="1" applyFill="1" applyBorder="1">
      <alignment/>
      <protection/>
    </xf>
    <xf numFmtId="10" fontId="37" fillId="0" borderId="104" xfId="65" applyNumberFormat="1" applyFont="1" applyFill="1" applyBorder="1">
      <alignment/>
      <protection/>
    </xf>
    <xf numFmtId="0" fontId="49" fillId="19" borderId="0" xfId="65" applyFont="1" applyFill="1">
      <alignment/>
      <protection/>
    </xf>
    <xf numFmtId="0" fontId="37" fillId="19" borderId="0" xfId="65" applyFont="1" applyFill="1">
      <alignment/>
      <protection/>
    </xf>
    <xf numFmtId="0" fontId="37" fillId="0" borderId="0" xfId="66" applyFont="1" applyFill="1">
      <alignment/>
      <protection/>
    </xf>
    <xf numFmtId="37" fontId="69" fillId="2" borderId="17" xfId="48" applyFont="1" applyFill="1" applyBorder="1" applyAlignment="1">
      <alignment horizontal="center"/>
    </xf>
    <xf numFmtId="37" fontId="69" fillId="2" borderId="18" xfId="48" applyFont="1" applyFill="1" applyBorder="1" applyAlignment="1">
      <alignment horizontal="center"/>
    </xf>
    <xf numFmtId="0" fontId="40" fillId="7" borderId="92" xfId="66" applyFont="1" applyFill="1" applyBorder="1" applyAlignment="1">
      <alignment horizontal="center" vertical="center"/>
      <protection/>
    </xf>
    <xf numFmtId="0" fontId="40" fillId="7" borderId="57" xfId="66" applyFont="1" applyFill="1" applyBorder="1" applyAlignment="1">
      <alignment horizontal="center" vertical="center"/>
      <protection/>
    </xf>
    <xf numFmtId="0" fontId="40" fillId="7" borderId="37" xfId="66" applyFont="1" applyFill="1" applyBorder="1" applyAlignment="1">
      <alignment horizontal="center" vertical="center"/>
      <protection/>
    </xf>
    <xf numFmtId="1" fontId="42" fillId="7" borderId="93" xfId="66" applyNumberFormat="1" applyFont="1" applyFill="1" applyBorder="1" applyAlignment="1">
      <alignment horizontal="center" vertical="center" wrapText="1"/>
      <protection/>
    </xf>
    <xf numFmtId="0" fontId="46" fillId="7" borderId="95" xfId="66" applyFont="1" applyFill="1" applyBorder="1" applyAlignment="1">
      <alignment horizontal="center"/>
      <protection/>
    </xf>
    <xf numFmtId="0" fontId="46" fillId="7" borderId="94" xfId="66" applyFont="1" applyFill="1" applyBorder="1" applyAlignment="1">
      <alignment horizontal="center"/>
      <protection/>
    </xf>
    <xf numFmtId="0" fontId="46" fillId="7" borderId="74" xfId="66" applyFont="1" applyFill="1" applyBorder="1" applyAlignment="1">
      <alignment horizontal="center"/>
      <protection/>
    </xf>
    <xf numFmtId="0" fontId="44" fillId="7" borderId="96" xfId="66" applyFont="1" applyFill="1" applyBorder="1" applyAlignment="1">
      <alignment vertical="center"/>
      <protection/>
    </xf>
    <xf numFmtId="49" fontId="42" fillId="7" borderId="77" xfId="66" applyNumberFormat="1" applyFont="1" applyFill="1" applyBorder="1" applyAlignment="1">
      <alignment horizontal="center" vertical="center" wrapText="1"/>
      <protection/>
    </xf>
    <xf numFmtId="49" fontId="42" fillId="7" borderId="143" xfId="66" applyNumberFormat="1" applyFont="1" applyFill="1" applyBorder="1" applyAlignment="1">
      <alignment horizontal="center" vertical="center" wrapText="1"/>
      <protection/>
    </xf>
    <xf numFmtId="1" fontId="46" fillId="7" borderId="79" xfId="66" applyNumberFormat="1" applyFont="1" applyFill="1" applyBorder="1" applyAlignment="1">
      <alignment horizontal="center" vertical="center" wrapText="1"/>
      <protection/>
    </xf>
    <xf numFmtId="1" fontId="46" fillId="7" borderId="14" xfId="66" applyNumberFormat="1" applyFont="1" applyFill="1" applyBorder="1" applyAlignment="1">
      <alignment horizontal="center" vertical="center" wrapText="1"/>
      <protection/>
    </xf>
    <xf numFmtId="1" fontId="42" fillId="7" borderId="77" xfId="66" applyNumberFormat="1" applyFont="1" applyFill="1" applyBorder="1" applyAlignment="1">
      <alignment horizontal="center" vertical="center" wrapText="1"/>
      <protection/>
    </xf>
    <xf numFmtId="1" fontId="42" fillId="7" borderId="143" xfId="66" applyNumberFormat="1" applyFont="1" applyFill="1" applyBorder="1" applyAlignment="1">
      <alignment horizontal="center" vertical="center" wrapText="1"/>
      <protection/>
    </xf>
    <xf numFmtId="1" fontId="44" fillId="0" borderId="0" xfId="66" applyNumberFormat="1" applyFont="1" applyFill="1" applyAlignment="1">
      <alignment horizontal="center" vertical="center" wrapText="1"/>
      <protection/>
    </xf>
    <xf numFmtId="0" fontId="44" fillId="7" borderId="115" xfId="66" applyFont="1" applyFill="1" applyBorder="1" applyAlignment="1">
      <alignment vertical="center"/>
      <protection/>
    </xf>
    <xf numFmtId="49" fontId="46" fillId="7" borderId="84" xfId="66" applyNumberFormat="1" applyFont="1" applyFill="1" applyBorder="1" applyAlignment="1">
      <alignment horizontal="center" vertical="center" wrapText="1"/>
      <protection/>
    </xf>
    <xf numFmtId="49" fontId="46" fillId="7" borderId="101" xfId="66" applyNumberFormat="1" applyFont="1" applyFill="1" applyBorder="1" applyAlignment="1">
      <alignment horizontal="center" vertical="center" wrapText="1"/>
      <protection/>
    </xf>
    <xf numFmtId="0" fontId="37" fillId="7" borderId="104" xfId="66" applyFont="1" applyFill="1" applyBorder="1" applyAlignment="1">
      <alignment horizontal="center" vertical="center" wrapText="1"/>
      <protection/>
    </xf>
    <xf numFmtId="0" fontId="37" fillId="7" borderId="144" xfId="66" applyFont="1" applyFill="1" applyBorder="1" applyAlignment="1">
      <alignment horizontal="center" vertical="center" wrapText="1"/>
      <protection/>
    </xf>
    <xf numFmtId="1" fontId="37" fillId="0" borderId="0" xfId="66" applyNumberFormat="1" applyFont="1" applyFill="1" applyAlignment="1">
      <alignment horizontal="center" vertical="center" wrapText="1"/>
      <protection/>
    </xf>
    <xf numFmtId="0" fontId="58" fillId="0" borderId="105" xfId="66" applyNumberFormat="1" applyFont="1" applyFill="1" applyBorder="1">
      <alignment/>
      <protection/>
    </xf>
    <xf numFmtId="3" fontId="58" fillId="0" borderId="87" xfId="66" applyNumberFormat="1" applyFont="1" applyFill="1" applyBorder="1">
      <alignment/>
      <protection/>
    </xf>
    <xf numFmtId="3" fontId="58" fillId="0" borderId="106" xfId="66" applyNumberFormat="1" applyFont="1" applyFill="1" applyBorder="1">
      <alignment/>
      <protection/>
    </xf>
    <xf numFmtId="3" fontId="58" fillId="0" borderId="107" xfId="66" applyNumberFormat="1" applyFont="1" applyFill="1" applyBorder="1">
      <alignment/>
      <protection/>
    </xf>
    <xf numFmtId="10" fontId="58" fillId="0" borderId="89" xfId="66" applyNumberFormat="1" applyFont="1" applyFill="1" applyBorder="1">
      <alignment/>
      <protection/>
    </xf>
    <xf numFmtId="0" fontId="70" fillId="0" borderId="0" xfId="66" applyFont="1" applyFill="1">
      <alignment/>
      <protection/>
    </xf>
    <xf numFmtId="0" fontId="37" fillId="0" borderId="138" xfId="66" applyFont="1" applyFill="1" applyBorder="1">
      <alignment/>
      <protection/>
    </xf>
    <xf numFmtId="3" fontId="37" fillId="0" borderId="91" xfId="66" applyNumberFormat="1" applyFont="1" applyFill="1" applyBorder="1">
      <alignment/>
      <protection/>
    </xf>
    <xf numFmtId="3" fontId="37" fillId="0" borderId="129" xfId="66" applyNumberFormat="1" applyFont="1" applyFill="1" applyBorder="1">
      <alignment/>
      <protection/>
    </xf>
    <xf numFmtId="10" fontId="37" fillId="0" borderId="82" xfId="66" applyNumberFormat="1" applyFont="1" applyFill="1" applyBorder="1">
      <alignment/>
      <protection/>
    </xf>
    <xf numFmtId="0" fontId="49" fillId="0" borderId="0" xfId="66" applyFont="1" applyFill="1">
      <alignment/>
      <protection/>
    </xf>
    <xf numFmtId="10" fontId="37" fillId="0" borderId="82" xfId="66" applyNumberFormat="1" applyFont="1" applyFill="1" applyBorder="1" applyAlignment="1">
      <alignment horizontal="center"/>
      <protection/>
    </xf>
    <xf numFmtId="0" fontId="37" fillId="0" borderId="72" xfId="66" applyFont="1" applyFill="1" applyBorder="1">
      <alignment/>
      <protection/>
    </xf>
    <xf numFmtId="3" fontId="37" fillId="0" borderId="140" xfId="66" applyNumberFormat="1" applyFont="1" applyFill="1" applyBorder="1">
      <alignment/>
      <protection/>
    </xf>
    <xf numFmtId="3" fontId="37" fillId="0" borderId="101" xfId="66" applyNumberFormat="1" applyFont="1" applyFill="1" applyBorder="1">
      <alignment/>
      <protection/>
    </xf>
    <xf numFmtId="3" fontId="37" fillId="0" borderId="67" xfId="66" applyNumberFormat="1" applyFont="1" applyFill="1" applyBorder="1">
      <alignment/>
      <protection/>
    </xf>
    <xf numFmtId="10" fontId="37" fillId="0" borderId="85" xfId="66" applyNumberFormat="1" applyFont="1" applyFill="1" applyBorder="1">
      <alignment/>
      <protection/>
    </xf>
    <xf numFmtId="0" fontId="37" fillId="19" borderId="0" xfId="66" applyFont="1" applyFill="1">
      <alignment/>
      <protection/>
    </xf>
    <xf numFmtId="0" fontId="37" fillId="0" borderId="0" xfId="67" applyFont="1" applyFill="1">
      <alignment/>
      <protection/>
    </xf>
    <xf numFmtId="37" fontId="69" fillId="2" borderId="17" xfId="49" applyFont="1" applyFill="1" applyBorder="1" applyAlignment="1">
      <alignment horizontal="center"/>
    </xf>
    <xf numFmtId="37" fontId="69" fillId="2" borderId="18" xfId="49" applyFont="1" applyFill="1" applyBorder="1" applyAlignment="1">
      <alignment horizontal="center"/>
    </xf>
    <xf numFmtId="0" fontId="40" fillId="7" borderId="92" xfId="67" applyFont="1" applyFill="1" applyBorder="1" applyAlignment="1">
      <alignment horizontal="center" vertical="center"/>
      <protection/>
    </xf>
    <xf numFmtId="0" fontId="40" fillId="7" borderId="57" xfId="67" applyFont="1" applyFill="1" applyBorder="1" applyAlignment="1">
      <alignment horizontal="center" vertical="center"/>
      <protection/>
    </xf>
    <xf numFmtId="0" fontId="40" fillId="7" borderId="37" xfId="67" applyFont="1" applyFill="1" applyBorder="1" applyAlignment="1">
      <alignment horizontal="center" vertical="center"/>
      <protection/>
    </xf>
    <xf numFmtId="1" fontId="46" fillId="7" borderId="93" xfId="67" applyNumberFormat="1" applyFont="1" applyFill="1" applyBorder="1" applyAlignment="1">
      <alignment horizontal="center" vertical="center" wrapText="1"/>
      <protection/>
    </xf>
    <xf numFmtId="0" fontId="46" fillId="7" borderId="95" xfId="67" applyFont="1" applyFill="1" applyBorder="1" applyAlignment="1">
      <alignment horizontal="center"/>
      <protection/>
    </xf>
    <xf numFmtId="0" fontId="46" fillId="7" borderId="94" xfId="67" applyFont="1" applyFill="1" applyBorder="1" applyAlignment="1">
      <alignment horizontal="center"/>
      <protection/>
    </xf>
    <xf numFmtId="0" fontId="46" fillId="7" borderId="74" xfId="67" applyFont="1" applyFill="1" applyBorder="1" applyAlignment="1">
      <alignment horizontal="center"/>
      <protection/>
    </xf>
    <xf numFmtId="0" fontId="37" fillId="7" borderId="96" xfId="67" applyFont="1" applyFill="1" applyBorder="1" applyAlignment="1">
      <alignment vertical="center"/>
      <protection/>
    </xf>
    <xf numFmtId="49" fontId="46" fillId="7" borderId="77" xfId="67" applyNumberFormat="1" applyFont="1" applyFill="1" applyBorder="1" applyAlignment="1">
      <alignment horizontal="center" vertical="center" wrapText="1"/>
      <protection/>
    </xf>
    <xf numFmtId="49" fontId="46" fillId="7" borderId="143" xfId="67" applyNumberFormat="1" applyFont="1" applyFill="1" applyBorder="1" applyAlignment="1">
      <alignment horizontal="center" vertical="center" wrapText="1"/>
      <protection/>
    </xf>
    <xf numFmtId="1" fontId="46" fillId="7" borderId="79" xfId="67" applyNumberFormat="1" applyFont="1" applyFill="1" applyBorder="1" applyAlignment="1">
      <alignment horizontal="center" vertical="center" wrapText="1"/>
      <protection/>
    </xf>
    <xf numFmtId="1" fontId="46" fillId="7" borderId="14" xfId="67" applyNumberFormat="1" applyFont="1" applyFill="1" applyBorder="1" applyAlignment="1">
      <alignment horizontal="center" vertical="center" wrapText="1"/>
      <protection/>
    </xf>
    <xf numFmtId="1" fontId="46" fillId="7" borderId="77" xfId="67" applyNumberFormat="1" applyFont="1" applyFill="1" applyBorder="1" applyAlignment="1">
      <alignment horizontal="center" vertical="center" wrapText="1"/>
      <protection/>
    </xf>
    <xf numFmtId="1" fontId="46" fillId="7" borderId="143" xfId="67" applyNumberFormat="1" applyFont="1" applyFill="1" applyBorder="1" applyAlignment="1">
      <alignment horizontal="center" vertical="center" wrapText="1"/>
      <protection/>
    </xf>
    <xf numFmtId="1" fontId="44" fillId="0" borderId="0" xfId="67" applyNumberFormat="1" applyFont="1" applyFill="1" applyAlignment="1">
      <alignment horizontal="center" vertical="center" wrapText="1"/>
      <protection/>
    </xf>
    <xf numFmtId="0" fontId="37" fillId="7" borderId="115" xfId="67" applyFont="1" applyFill="1" applyBorder="1" applyAlignment="1">
      <alignment vertical="center"/>
      <protection/>
    </xf>
    <xf numFmtId="49" fontId="46" fillId="7" borderId="84" xfId="67" applyNumberFormat="1" applyFont="1" applyFill="1" applyBorder="1" applyAlignment="1">
      <alignment horizontal="center" vertical="center" wrapText="1"/>
      <protection/>
    </xf>
    <xf numFmtId="49" fontId="46" fillId="7" borderId="101" xfId="67" applyNumberFormat="1" applyFont="1" applyFill="1" applyBorder="1" applyAlignment="1">
      <alignment horizontal="center" vertical="center" wrapText="1"/>
      <protection/>
    </xf>
    <xf numFmtId="0" fontId="37" fillId="7" borderId="104" xfId="67" applyFont="1" applyFill="1" applyBorder="1" applyAlignment="1">
      <alignment horizontal="center" vertical="center" wrapText="1"/>
      <protection/>
    </xf>
    <xf numFmtId="0" fontId="37" fillId="7" borderId="144" xfId="67" applyFont="1" applyFill="1" applyBorder="1" applyAlignment="1">
      <alignment horizontal="center" vertical="center" wrapText="1"/>
      <protection/>
    </xf>
    <xf numFmtId="1" fontId="37" fillId="0" borderId="0" xfId="67" applyNumberFormat="1" applyFont="1" applyFill="1" applyAlignment="1">
      <alignment horizontal="center" vertical="center" wrapText="1"/>
      <protection/>
    </xf>
    <xf numFmtId="0" fontId="70" fillId="0" borderId="105" xfId="67" applyNumberFormat="1" applyFont="1" applyFill="1" applyBorder="1">
      <alignment/>
      <protection/>
    </xf>
    <xf numFmtId="3" fontId="70" fillId="0" borderId="87" xfId="67" applyNumberFormat="1" applyFont="1" applyFill="1" applyBorder="1">
      <alignment/>
      <protection/>
    </xf>
    <xf numFmtId="3" fontId="70" fillId="0" borderId="106" xfId="67" applyNumberFormat="1" applyFont="1" applyFill="1" applyBorder="1">
      <alignment/>
      <protection/>
    </xf>
    <xf numFmtId="3" fontId="70" fillId="0" borderId="107" xfId="67" applyNumberFormat="1" applyFont="1" applyFill="1" applyBorder="1">
      <alignment/>
      <protection/>
    </xf>
    <xf numFmtId="10" fontId="70" fillId="0" borderId="89" xfId="67" applyNumberFormat="1" applyFont="1" applyFill="1" applyBorder="1">
      <alignment/>
      <protection/>
    </xf>
    <xf numFmtId="0" fontId="59" fillId="0" borderId="0" xfId="67" applyFont="1" applyFill="1">
      <alignment/>
      <protection/>
    </xf>
    <xf numFmtId="0" fontId="37" fillId="0" borderId="138" xfId="67" applyFont="1" applyFill="1" applyBorder="1">
      <alignment/>
      <protection/>
    </xf>
    <xf numFmtId="3" fontId="37" fillId="0" borderId="91" xfId="67" applyNumberFormat="1" applyFont="1" applyFill="1" applyBorder="1">
      <alignment/>
      <protection/>
    </xf>
    <xf numFmtId="3" fontId="37" fillId="0" borderId="129" xfId="67" applyNumberFormat="1" applyFont="1" applyFill="1" applyBorder="1">
      <alignment/>
      <protection/>
    </xf>
    <xf numFmtId="10" fontId="37" fillId="0" borderId="82" xfId="67" applyNumberFormat="1" applyFont="1" applyFill="1" applyBorder="1">
      <alignment/>
      <protection/>
    </xf>
    <xf numFmtId="0" fontId="49" fillId="0" borderId="0" xfId="67" applyFont="1" applyFill="1">
      <alignment/>
      <protection/>
    </xf>
    <xf numFmtId="0" fontId="37" fillId="0" borderId="72" xfId="67" applyFont="1" applyFill="1" applyBorder="1">
      <alignment/>
      <protection/>
    </xf>
    <xf numFmtId="3" fontId="37" fillId="0" borderId="147" xfId="67" applyNumberFormat="1" applyFont="1" applyFill="1" applyBorder="1">
      <alignment/>
      <protection/>
    </xf>
    <xf numFmtId="3" fontId="37" fillId="0" borderId="67" xfId="67" applyNumberFormat="1" applyFont="1" applyFill="1" applyBorder="1">
      <alignment/>
      <protection/>
    </xf>
    <xf numFmtId="10" fontId="37" fillId="0" borderId="85" xfId="67" applyNumberFormat="1" applyFont="1" applyFill="1" applyBorder="1">
      <alignment/>
      <protection/>
    </xf>
    <xf numFmtId="0" fontId="49" fillId="19" borderId="0" xfId="67" applyFont="1" applyFill="1">
      <alignment/>
      <protection/>
    </xf>
    <xf numFmtId="0" fontId="37" fillId="19" borderId="0" xfId="67" applyFont="1" applyFill="1">
      <alignment/>
      <protection/>
    </xf>
    <xf numFmtId="0" fontId="37" fillId="0" borderId="0" xfId="68" applyFont="1" applyFill="1">
      <alignment/>
      <protection/>
    </xf>
    <xf numFmtId="37" fontId="69" fillId="2" borderId="17" xfId="50" applyFont="1" applyFill="1" applyBorder="1" applyAlignment="1">
      <alignment horizontal="center"/>
    </xf>
    <xf numFmtId="37" fontId="69" fillId="2" borderId="18" xfId="50" applyFont="1" applyFill="1" applyBorder="1" applyAlignment="1">
      <alignment horizontal="center"/>
    </xf>
    <xf numFmtId="0" fontId="40" fillId="7" borderId="92" xfId="68" applyFont="1" applyFill="1" applyBorder="1" applyAlignment="1">
      <alignment horizontal="center" vertical="center"/>
      <protection/>
    </xf>
    <xf numFmtId="0" fontId="40" fillId="7" borderId="57" xfId="68" applyFont="1" applyFill="1" applyBorder="1" applyAlignment="1">
      <alignment horizontal="center" vertical="center"/>
      <protection/>
    </xf>
    <xf numFmtId="0" fontId="40" fillId="7" borderId="37" xfId="68" applyFont="1" applyFill="1" applyBorder="1" applyAlignment="1">
      <alignment horizontal="center" vertical="center"/>
      <protection/>
    </xf>
    <xf numFmtId="1" fontId="46" fillId="7" borderId="93" xfId="68" applyNumberFormat="1" applyFont="1" applyFill="1" applyBorder="1" applyAlignment="1">
      <alignment horizontal="center" vertical="center" wrapText="1"/>
      <protection/>
    </xf>
    <xf numFmtId="0" fontId="46" fillId="7" borderId="95" xfId="68" applyFont="1" applyFill="1" applyBorder="1" applyAlignment="1">
      <alignment horizontal="center"/>
      <protection/>
    </xf>
    <xf numFmtId="0" fontId="46" fillId="7" borderId="94" xfId="68" applyFont="1" applyFill="1" applyBorder="1" applyAlignment="1">
      <alignment horizontal="center"/>
      <protection/>
    </xf>
    <xf numFmtId="0" fontId="46" fillId="7" borderId="74" xfId="68" applyFont="1" applyFill="1" applyBorder="1" applyAlignment="1">
      <alignment horizontal="center"/>
      <protection/>
    </xf>
    <xf numFmtId="0" fontId="37" fillId="7" borderId="96" xfId="68" applyFont="1" applyFill="1" applyBorder="1" applyAlignment="1">
      <alignment vertical="center"/>
      <protection/>
    </xf>
    <xf numFmtId="49" fontId="46" fillId="7" borderId="77" xfId="68" applyNumberFormat="1" applyFont="1" applyFill="1" applyBorder="1" applyAlignment="1">
      <alignment horizontal="center" vertical="center" wrapText="1"/>
      <protection/>
    </xf>
    <xf numFmtId="49" fontId="46" fillId="7" borderId="143" xfId="68" applyNumberFormat="1" applyFont="1" applyFill="1" applyBorder="1" applyAlignment="1">
      <alignment horizontal="center" vertical="center" wrapText="1"/>
      <protection/>
    </xf>
    <xf numFmtId="1" fontId="46" fillId="7" borderId="79" xfId="68" applyNumberFormat="1" applyFont="1" applyFill="1" applyBorder="1" applyAlignment="1">
      <alignment horizontal="center" vertical="center" wrapText="1"/>
      <protection/>
    </xf>
    <xf numFmtId="1" fontId="46" fillId="7" borderId="14" xfId="68" applyNumberFormat="1" applyFont="1" applyFill="1" applyBorder="1" applyAlignment="1">
      <alignment horizontal="center" vertical="center" wrapText="1"/>
      <protection/>
    </xf>
    <xf numFmtId="1" fontId="46" fillId="7" borderId="77" xfId="68" applyNumberFormat="1" applyFont="1" applyFill="1" applyBorder="1" applyAlignment="1">
      <alignment horizontal="center" vertical="center" wrapText="1"/>
      <protection/>
    </xf>
    <xf numFmtId="1" fontId="46" fillId="7" borderId="143" xfId="68" applyNumberFormat="1" applyFont="1" applyFill="1" applyBorder="1" applyAlignment="1">
      <alignment horizontal="center" vertical="center" wrapText="1"/>
      <protection/>
    </xf>
    <xf numFmtId="1" fontId="37" fillId="0" borderId="0" xfId="68" applyNumberFormat="1" applyFont="1" applyFill="1" applyAlignment="1">
      <alignment horizontal="center" vertical="center" wrapText="1"/>
      <protection/>
    </xf>
    <xf numFmtId="0" fontId="37" fillId="7" borderId="115" xfId="68" applyFont="1" applyFill="1" applyBorder="1" applyAlignment="1">
      <alignment vertical="center"/>
      <protection/>
    </xf>
    <xf numFmtId="49" fontId="42" fillId="7" borderId="84" xfId="68" applyNumberFormat="1" applyFont="1" applyFill="1" applyBorder="1" applyAlignment="1">
      <alignment horizontal="center" vertical="center" wrapText="1"/>
      <protection/>
    </xf>
    <xf numFmtId="49" fontId="42" fillId="7" borderId="101" xfId="68" applyNumberFormat="1" applyFont="1" applyFill="1" applyBorder="1" applyAlignment="1">
      <alignment horizontal="center" vertical="center" wrapText="1"/>
      <protection/>
    </xf>
    <xf numFmtId="0" fontId="37" fillId="7" borderId="104" xfId="68" applyFont="1" applyFill="1" applyBorder="1" applyAlignment="1">
      <alignment horizontal="center" vertical="center" wrapText="1"/>
      <protection/>
    </xf>
    <xf numFmtId="0" fontId="37" fillId="7" borderId="144" xfId="68" applyFont="1" applyFill="1" applyBorder="1" applyAlignment="1">
      <alignment horizontal="center" vertical="center" wrapText="1"/>
      <protection/>
    </xf>
    <xf numFmtId="1" fontId="44" fillId="0" borderId="0" xfId="68" applyNumberFormat="1" applyFont="1" applyFill="1" applyAlignment="1">
      <alignment horizontal="center" vertical="center" wrapText="1"/>
      <protection/>
    </xf>
    <xf numFmtId="0" fontId="60" fillId="0" borderId="105" xfId="68" applyNumberFormat="1" applyFont="1" applyFill="1" applyBorder="1" applyAlignment="1">
      <alignment vertical="center"/>
      <protection/>
    </xf>
    <xf numFmtId="3" fontId="60" fillId="0" borderId="87" xfId="68" applyNumberFormat="1" applyFont="1" applyFill="1" applyBorder="1" applyAlignment="1">
      <alignment vertical="center"/>
      <protection/>
    </xf>
    <xf numFmtId="3" fontId="60" fillId="0" borderId="106" xfId="68" applyNumberFormat="1" applyFont="1" applyFill="1" applyBorder="1" applyAlignment="1">
      <alignment vertical="center"/>
      <protection/>
    </xf>
    <xf numFmtId="3" fontId="60" fillId="0" borderId="107" xfId="68" applyNumberFormat="1" applyFont="1" applyFill="1" applyBorder="1" applyAlignment="1">
      <alignment vertical="center"/>
      <protection/>
    </xf>
    <xf numFmtId="10" fontId="60" fillId="0" borderId="89" xfId="68" applyNumberFormat="1" applyFont="1" applyFill="1" applyBorder="1" applyAlignment="1">
      <alignment vertical="center"/>
      <protection/>
    </xf>
    <xf numFmtId="0" fontId="60" fillId="0" borderId="0" xfId="68" applyFont="1" applyFill="1" applyAlignment="1">
      <alignment vertical="center"/>
      <protection/>
    </xf>
    <xf numFmtId="0" fontId="37" fillId="0" borderId="138" xfId="68" applyFont="1" applyFill="1" applyBorder="1" applyAlignment="1">
      <alignment vertical="center"/>
      <protection/>
    </xf>
    <xf numFmtId="3" fontId="37" fillId="0" borderId="91" xfId="68" applyNumberFormat="1" applyFont="1" applyFill="1" applyBorder="1" applyAlignment="1">
      <alignment vertical="center"/>
      <protection/>
    </xf>
    <xf numFmtId="3" fontId="37" fillId="0" borderId="129" xfId="68" applyNumberFormat="1" applyFont="1" applyFill="1" applyBorder="1" applyAlignment="1">
      <alignment vertical="center"/>
      <protection/>
    </xf>
    <xf numFmtId="10" fontId="37" fillId="0" borderId="82" xfId="68" applyNumberFormat="1" applyFont="1" applyFill="1" applyBorder="1" applyAlignment="1">
      <alignment vertical="center"/>
      <protection/>
    </xf>
    <xf numFmtId="0" fontId="49" fillId="0" borderId="0" xfId="68" applyFont="1" applyFill="1" applyAlignment="1">
      <alignment vertical="center"/>
      <protection/>
    </xf>
    <xf numFmtId="0" fontId="37" fillId="0" borderId="72" xfId="68" applyFont="1" applyFill="1" applyBorder="1" applyAlignment="1">
      <alignment vertical="center"/>
      <protection/>
    </xf>
    <xf numFmtId="3" fontId="37" fillId="0" borderId="147" xfId="68" applyNumberFormat="1" applyFont="1" applyFill="1" applyBorder="1" applyAlignment="1">
      <alignment vertical="center"/>
      <protection/>
    </xf>
    <xf numFmtId="3" fontId="37" fillId="0" borderId="67" xfId="68" applyNumberFormat="1" applyFont="1" applyFill="1" applyBorder="1" applyAlignment="1">
      <alignment vertical="center"/>
      <protection/>
    </xf>
    <xf numFmtId="10" fontId="37" fillId="0" borderId="85" xfId="68" applyNumberFormat="1" applyFont="1" applyFill="1" applyBorder="1" applyAlignment="1">
      <alignment vertical="center"/>
      <protection/>
    </xf>
    <xf numFmtId="0" fontId="37" fillId="0" borderId="0" xfId="64" applyNumberFormat="1" applyFont="1" applyFill="1" applyBorder="1">
      <alignment/>
      <protection/>
    </xf>
    <xf numFmtId="0" fontId="49" fillId="19" borderId="0" xfId="64" applyNumberFormat="1" applyFont="1" applyFill="1" applyBorder="1">
      <alignment/>
      <protection/>
    </xf>
    <xf numFmtId="0" fontId="37" fillId="19" borderId="0" xfId="68" applyFont="1" applyFill="1">
      <alignment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SEP 2009" xfId="47"/>
    <cellStyle name="Hipervínculo_CUADRO 1.11 CARGA NACIONAL POR AEROPUERTO SEP 2009" xfId="48"/>
    <cellStyle name="Hipervínculo_CUADRO 1.12 PAX INTERNACIONALES POR AEROPUERTO SEP 2009" xfId="49"/>
    <cellStyle name="Hipervínculo_CUADRO 1.13 CARGA INTERNACIONAL POR AEROPUERTO SEP 2009" xfId="50"/>
    <cellStyle name="Hipervínculo_CUADRO 1.8 PAX INTERNACIONALES PRINCIPALES RUTAS SEP 2009" xfId="51"/>
    <cellStyle name="Hipervínculo_CUADRO 1.8B PAX INTERNACIONALES POR CONTINENTE- PAIS SEP 2009" xfId="52"/>
    <cellStyle name="Hipervínculo_CUADRO 1.8C PAX INTERNACIONALES POR CONTINENTE- EMPRESA SEP 2009" xfId="53"/>
    <cellStyle name="Hipervínculo_CUADRO 1.9 CARGA INTERNACIONAL PRINCIPALES RUTAS SEP 2009" xfId="54"/>
    <cellStyle name="Hipervínculo_CUADRO 1.9B CARGA INTERNACIONAL POR CONTINENTE- PAIS SEP 2009" xfId="55"/>
    <cellStyle name="Hipervínculo_CUADRO 1.9C CARGA INTERNACIONAL POR CONTINENTE- EMPRESA SEP 2009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SEP 2009" xfId="65"/>
    <cellStyle name="Normal_CUADRO 1.11 CARGA NACIONAL POR AEROPUERTO SEP 2009" xfId="66"/>
    <cellStyle name="Normal_CUADRO 1.12 PAX INTERNACIONALES POR AEROPUERTO SEP 2009" xfId="67"/>
    <cellStyle name="Normal_CUADRO 1.13 CARGA INTERNACIONAL POR AEROPUERTO SEP 2009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SEP 2009" xfId="75"/>
    <cellStyle name="Normal_CUADRO 1.8B PAX INTERNACIONALES POR CONTINENTE- PAIS SEP 2009" xfId="76"/>
    <cellStyle name="Normal_CUADRO 1.8C PAX INTERNACIONALES POR CONTINENTE- EMPRESA SEP 2009" xfId="77"/>
    <cellStyle name="Normal_CUADRO 1.9 CARGA INTERNACIONAL PRINCIPALES RUTAS SEP 2009" xfId="78"/>
    <cellStyle name="Normal_CUADRO 1.9B CARGA INTERNACIONAL POR CONTINENTE- PAIS SEP 2009" xfId="79"/>
    <cellStyle name="Normal_CUADRO 1.9C CARGA INTERNACIONAL POR CONTINENTE- EMPRESA SEP 200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B10" sqref="B10:C10"/>
    </sheetView>
  </sheetViews>
  <sheetFormatPr defaultColWidth="11.421875" defaultRowHeight="12.75"/>
  <cols>
    <col min="1" max="1" width="1.1484375" style="2" customWidth="1"/>
    <col min="2" max="2" width="16.57421875" style="2" customWidth="1"/>
    <col min="3" max="3" width="72.00390625" style="2" customWidth="1"/>
    <col min="4" max="16384" width="11.421875" style="2" customWidth="1"/>
  </cols>
  <sheetData>
    <row r="1" ht="2.25" customHeight="1">
      <c r="B1" s="1"/>
    </row>
    <row r="2" spans="2:3" ht="11.25" customHeight="1">
      <c r="B2" s="3"/>
      <c r="C2" s="4"/>
    </row>
    <row r="3" spans="2:3" ht="21.75" customHeight="1">
      <c r="B3" s="5" t="s">
        <v>0</v>
      </c>
      <c r="C3" s="6"/>
    </row>
    <row r="4" spans="2:3" ht="18" customHeight="1">
      <c r="B4" s="7" t="s">
        <v>1</v>
      </c>
      <c r="C4" s="6"/>
    </row>
    <row r="5" spans="2:3" ht="18" customHeight="1">
      <c r="B5" s="8" t="s">
        <v>2</v>
      </c>
      <c r="C5" s="6"/>
    </row>
    <row r="6" spans="2:3" ht="9" customHeight="1">
      <c r="B6" s="9"/>
      <c r="C6" s="6"/>
    </row>
    <row r="7" spans="2:3" ht="8.25" customHeight="1">
      <c r="B7" s="10"/>
      <c r="C7" s="11"/>
    </row>
    <row r="8" spans="2:5" ht="23.25">
      <c r="B8" s="12" t="s">
        <v>360</v>
      </c>
      <c r="C8" s="13"/>
      <c r="E8" s="14"/>
    </row>
    <row r="9" spans="2:5" ht="21.75">
      <c r="B9" s="15" t="s">
        <v>3</v>
      </c>
      <c r="C9" s="16"/>
      <c r="E9" s="14"/>
    </row>
    <row r="10" spans="2:3" ht="20.25" customHeight="1">
      <c r="B10" s="17" t="s">
        <v>4</v>
      </c>
      <c r="C10" s="18"/>
    </row>
    <row r="11" spans="2:3" ht="4.5" customHeight="1">
      <c r="B11" s="19"/>
      <c r="C11" s="20"/>
    </row>
    <row r="12" spans="2:3" ht="18" customHeight="1">
      <c r="B12" s="21" t="s">
        <v>5</v>
      </c>
      <c r="C12" s="22" t="s">
        <v>6</v>
      </c>
    </row>
    <row r="13" spans="2:3" ht="18" customHeight="1">
      <c r="B13" s="23" t="s">
        <v>7</v>
      </c>
      <c r="C13" s="24" t="s">
        <v>8</v>
      </c>
    </row>
    <row r="14" spans="2:3" ht="18" customHeight="1">
      <c r="B14" s="21" t="s">
        <v>9</v>
      </c>
      <c r="C14" s="25" t="s">
        <v>10</v>
      </c>
    </row>
    <row r="15" spans="2:3" ht="18" customHeight="1">
      <c r="B15" s="23" t="s">
        <v>11</v>
      </c>
      <c r="C15" s="24" t="s">
        <v>12</v>
      </c>
    </row>
    <row r="16" spans="2:3" ht="18" customHeight="1">
      <c r="B16" s="21" t="s">
        <v>13</v>
      </c>
      <c r="C16" s="25" t="s">
        <v>14</v>
      </c>
    </row>
    <row r="17" spans="2:3" ht="18" customHeight="1">
      <c r="B17" s="23" t="s">
        <v>15</v>
      </c>
      <c r="C17" s="24" t="s">
        <v>16</v>
      </c>
    </row>
    <row r="18" spans="2:3" ht="18" customHeight="1">
      <c r="B18" s="21" t="s">
        <v>17</v>
      </c>
      <c r="C18" s="25" t="s">
        <v>18</v>
      </c>
    </row>
    <row r="19" spans="2:3" ht="18" customHeight="1">
      <c r="B19" s="23" t="s">
        <v>19</v>
      </c>
      <c r="C19" s="24" t="s">
        <v>20</v>
      </c>
    </row>
    <row r="20" spans="2:3" ht="18" customHeight="1">
      <c r="B20" s="21" t="s">
        <v>21</v>
      </c>
      <c r="C20" s="25" t="s">
        <v>22</v>
      </c>
    </row>
    <row r="21" spans="2:3" ht="18" customHeight="1">
      <c r="B21" s="23" t="s">
        <v>23</v>
      </c>
      <c r="C21" s="24" t="s">
        <v>24</v>
      </c>
    </row>
    <row r="22" spans="2:3" ht="18" customHeight="1">
      <c r="B22" s="21" t="s">
        <v>25</v>
      </c>
      <c r="C22" s="25" t="s">
        <v>26</v>
      </c>
    </row>
    <row r="23" spans="2:3" ht="18" customHeight="1">
      <c r="B23" s="23" t="s">
        <v>27</v>
      </c>
      <c r="C23" s="24" t="s">
        <v>28</v>
      </c>
    </row>
    <row r="24" spans="2:3" ht="18" customHeight="1">
      <c r="B24" s="21" t="s">
        <v>29</v>
      </c>
      <c r="C24" s="25" t="s">
        <v>30</v>
      </c>
    </row>
    <row r="25" spans="2:3" ht="18" customHeight="1">
      <c r="B25" s="23" t="s">
        <v>31</v>
      </c>
      <c r="C25" s="24" t="s">
        <v>32</v>
      </c>
    </row>
    <row r="26" spans="2:3" ht="18" customHeight="1">
      <c r="B26" s="21" t="s">
        <v>33</v>
      </c>
      <c r="C26" s="25" t="s">
        <v>34</v>
      </c>
    </row>
    <row r="27" spans="2:3" ht="18" customHeight="1">
      <c r="B27" s="23" t="s">
        <v>35</v>
      </c>
      <c r="C27" s="24" t="s">
        <v>36</v>
      </c>
    </row>
    <row r="28" spans="2:3" ht="18" customHeight="1">
      <c r="B28" s="21" t="s">
        <v>37</v>
      </c>
      <c r="C28" s="25" t="s">
        <v>38</v>
      </c>
    </row>
    <row r="29" spans="2:3" ht="18" customHeight="1">
      <c r="B29" s="23" t="s">
        <v>39</v>
      </c>
      <c r="C29" s="24" t="s">
        <v>40</v>
      </c>
    </row>
    <row r="30" ht="6" customHeight="1"/>
    <row r="31" ht="15.75">
      <c r="B31" s="26" t="s">
        <v>41</v>
      </c>
    </row>
    <row r="32" ht="15">
      <c r="B32" s="27" t="s">
        <v>42</v>
      </c>
    </row>
    <row r="33" ht="14.25">
      <c r="B33" s="28" t="s">
        <v>43</v>
      </c>
    </row>
    <row r="34" ht="12.75">
      <c r="B34" s="29" t="s">
        <v>44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P44" sqref="P44"/>
    </sheetView>
  </sheetViews>
  <sheetFormatPr defaultColWidth="9.140625" defaultRowHeight="12.75"/>
  <cols>
    <col min="1" max="1" width="19.57421875" style="550" customWidth="1"/>
    <col min="2" max="2" width="12.28125" style="550" customWidth="1"/>
    <col min="3" max="3" width="10.7109375" style="550" bestFit="1" customWidth="1"/>
    <col min="4" max="4" width="12.140625" style="550" customWidth="1"/>
    <col min="5" max="5" width="9.28125" style="550" customWidth="1"/>
    <col min="6" max="6" width="11.28125" style="550" customWidth="1"/>
    <col min="7" max="7" width="10.7109375" style="550" bestFit="1" customWidth="1"/>
    <col min="8" max="8" width="11.140625" style="550" customWidth="1"/>
    <col min="9" max="9" width="10.28125" style="550" customWidth="1"/>
    <col min="10" max="11" width="9.140625" style="550" customWidth="1"/>
    <col min="12" max="12" width="11.8515625" style="550" customWidth="1"/>
    <col min="13" max="14" width="9.140625" style="550" customWidth="1"/>
    <col min="15" max="15" width="11.7109375" style="550" customWidth="1"/>
    <col min="16" max="16384" width="9.140625" style="550" customWidth="1"/>
  </cols>
  <sheetData>
    <row r="1" spans="8:9" ht="18.75" thickBot="1">
      <c r="H1" s="551" t="s">
        <v>45</v>
      </c>
      <c r="I1" s="552"/>
    </row>
    <row r="2" ht="6.75" customHeight="1" thickBot="1"/>
    <row r="3" spans="1:9" ht="22.5" customHeight="1" thickBot="1">
      <c r="A3" s="553" t="s">
        <v>203</v>
      </c>
      <c r="B3" s="554"/>
      <c r="C3" s="554"/>
      <c r="D3" s="554"/>
      <c r="E3" s="554"/>
      <c r="F3" s="554"/>
      <c r="G3" s="554"/>
      <c r="H3" s="554"/>
      <c r="I3" s="555"/>
    </row>
    <row r="4" spans="1:9" ht="14.25" thickBot="1">
      <c r="A4" s="556" t="s">
        <v>204</v>
      </c>
      <c r="B4" s="557" t="s">
        <v>84</v>
      </c>
      <c r="C4" s="558"/>
      <c r="D4" s="558"/>
      <c r="E4" s="559"/>
      <c r="F4" s="558" t="s">
        <v>85</v>
      </c>
      <c r="G4" s="558"/>
      <c r="H4" s="558"/>
      <c r="I4" s="559"/>
    </row>
    <row r="5" spans="1:9" s="564" customFormat="1" ht="34.5" customHeight="1" thickBot="1">
      <c r="A5" s="560"/>
      <c r="B5" s="561" t="s">
        <v>86</v>
      </c>
      <c r="C5" s="562" t="s">
        <v>87</v>
      </c>
      <c r="D5" s="561" t="s">
        <v>88</v>
      </c>
      <c r="E5" s="563" t="s">
        <v>89</v>
      </c>
      <c r="F5" s="561" t="s">
        <v>90</v>
      </c>
      <c r="G5" s="562" t="s">
        <v>87</v>
      </c>
      <c r="H5" s="561" t="s">
        <v>91</v>
      </c>
      <c r="I5" s="563" t="s">
        <v>89</v>
      </c>
    </row>
    <row r="6" spans="1:9" s="571" customFormat="1" ht="16.5" customHeight="1" thickBot="1">
      <c r="A6" s="565" t="s">
        <v>49</v>
      </c>
      <c r="B6" s="566">
        <f>B7+B20+B33+B41+B50+B57</f>
        <v>425211</v>
      </c>
      <c r="C6" s="567">
        <f aca="true" t="shared" si="0" ref="C6:C49">(B6/$B$6)</f>
        <v>1</v>
      </c>
      <c r="D6" s="568">
        <f>D7+D20+D33+D41+D50+D57</f>
        <v>399068</v>
      </c>
      <c r="E6" s="569">
        <f aca="true" t="shared" si="1" ref="E6:E11">(B6/D6-1)</f>
        <v>0.06551013862299149</v>
      </c>
      <c r="F6" s="570">
        <f>F7+F20+F33+F41+F50+F57</f>
        <v>4067824</v>
      </c>
      <c r="G6" s="567">
        <f aca="true" t="shared" si="2" ref="G6:G49">(F6/$F$6)</f>
        <v>1</v>
      </c>
      <c r="H6" s="568">
        <f>H7+H20+H33+H41+H50+H57</f>
        <v>3931352</v>
      </c>
      <c r="I6" s="569">
        <f aca="true" t="shared" si="3" ref="I6:I11">(F6/H6-1)</f>
        <v>0.03471375750632344</v>
      </c>
    </row>
    <row r="7" spans="1:15" s="577" customFormat="1" ht="16.5" customHeight="1" thickTop="1">
      <c r="A7" s="572" t="s">
        <v>205</v>
      </c>
      <c r="B7" s="573">
        <f>SUM(B8:B19)</f>
        <v>149361</v>
      </c>
      <c r="C7" s="574">
        <f t="shared" si="0"/>
        <v>0.35126325518389695</v>
      </c>
      <c r="D7" s="575">
        <f>SUM(D8:D19)</f>
        <v>131713</v>
      </c>
      <c r="E7" s="576">
        <f t="shared" si="1"/>
        <v>0.13398829272736945</v>
      </c>
      <c r="F7" s="573">
        <f>SUM(F8:F19)</f>
        <v>1554677</v>
      </c>
      <c r="G7" s="574">
        <f t="shared" si="2"/>
        <v>0.3821888557617045</v>
      </c>
      <c r="H7" s="575">
        <f>SUM(H8:H19)</f>
        <v>1427851</v>
      </c>
      <c r="I7" s="576">
        <f t="shared" si="3"/>
        <v>0.08882299343558953</v>
      </c>
      <c r="L7" s="578"/>
      <c r="M7" s="578"/>
      <c r="N7" s="578"/>
      <c r="O7" s="578"/>
    </row>
    <row r="8" spans="1:10" ht="16.5" customHeight="1">
      <c r="A8" s="579" t="s">
        <v>206</v>
      </c>
      <c r="B8" s="580">
        <v>30354</v>
      </c>
      <c r="C8" s="581">
        <f t="shared" si="0"/>
        <v>0.0713857355524669</v>
      </c>
      <c r="D8" s="582">
        <v>35428</v>
      </c>
      <c r="E8" s="583">
        <f t="shared" si="1"/>
        <v>-0.1432200519363216</v>
      </c>
      <c r="F8" s="584">
        <v>318347</v>
      </c>
      <c r="G8" s="581">
        <f t="shared" si="2"/>
        <v>0.07825977721750006</v>
      </c>
      <c r="H8" s="582">
        <v>369378</v>
      </c>
      <c r="I8" s="583">
        <f t="shared" si="3"/>
        <v>-0.138153869477879</v>
      </c>
      <c r="J8" s="585"/>
    </row>
    <row r="9" spans="1:10" ht="16.5" customHeight="1">
      <c r="A9" s="579" t="s">
        <v>207</v>
      </c>
      <c r="B9" s="580">
        <v>15019</v>
      </c>
      <c r="C9" s="581">
        <f t="shared" si="0"/>
        <v>0.035321287549005084</v>
      </c>
      <c r="D9" s="582">
        <v>12361</v>
      </c>
      <c r="E9" s="583">
        <f t="shared" si="1"/>
        <v>0.21503114634738285</v>
      </c>
      <c r="F9" s="584">
        <v>166195</v>
      </c>
      <c r="G9" s="581">
        <f t="shared" si="2"/>
        <v>0.04085599573629538</v>
      </c>
      <c r="H9" s="582">
        <v>161072</v>
      </c>
      <c r="I9" s="583">
        <f t="shared" si="3"/>
        <v>0.03180565213072417</v>
      </c>
      <c r="J9" s="585"/>
    </row>
    <row r="10" spans="1:10" ht="16.5" customHeight="1">
      <c r="A10" s="579" t="s">
        <v>208</v>
      </c>
      <c r="B10" s="580">
        <v>13200</v>
      </c>
      <c r="C10" s="581">
        <f t="shared" si="0"/>
        <v>0.03104341138869879</v>
      </c>
      <c r="D10" s="582">
        <v>11520</v>
      </c>
      <c r="E10" s="583">
        <f t="shared" si="1"/>
        <v>0.14583333333333326</v>
      </c>
      <c r="F10" s="584">
        <v>142377</v>
      </c>
      <c r="G10" s="581">
        <f t="shared" si="2"/>
        <v>0.03500077682810269</v>
      </c>
      <c r="H10" s="582">
        <v>110240</v>
      </c>
      <c r="I10" s="583">
        <f t="shared" si="3"/>
        <v>0.2915185050798259</v>
      </c>
      <c r="J10" s="585"/>
    </row>
    <row r="11" spans="1:17" ht="16.5" customHeight="1">
      <c r="A11" s="579" t="s">
        <v>209</v>
      </c>
      <c r="B11" s="580">
        <v>11333</v>
      </c>
      <c r="C11" s="581">
        <f t="shared" si="0"/>
        <v>0.02665265009606995</v>
      </c>
      <c r="D11" s="582">
        <v>10241</v>
      </c>
      <c r="E11" s="583">
        <f t="shared" si="1"/>
        <v>0.10663021189336974</v>
      </c>
      <c r="F11" s="584">
        <v>108968</v>
      </c>
      <c r="G11" s="581">
        <f t="shared" si="2"/>
        <v>0.026787786295572276</v>
      </c>
      <c r="H11" s="582">
        <v>68391</v>
      </c>
      <c r="I11" s="583">
        <f t="shared" si="3"/>
        <v>0.593309061133775</v>
      </c>
      <c r="J11" s="585"/>
      <c r="K11" s="586"/>
      <c r="L11" s="586"/>
      <c r="M11" s="586"/>
      <c r="N11" s="586"/>
      <c r="O11" s="586"/>
      <c r="P11" s="586"/>
      <c r="Q11" s="586"/>
    </row>
    <row r="12" spans="1:17" ht="16.5" customHeight="1">
      <c r="A12" s="579" t="s">
        <v>210</v>
      </c>
      <c r="B12" s="580">
        <v>11163</v>
      </c>
      <c r="C12" s="581">
        <f t="shared" si="0"/>
        <v>0.026252848585760952</v>
      </c>
      <c r="D12" s="582">
        <v>9526</v>
      </c>
      <c r="E12" s="583">
        <f aca="true" t="shared" si="4" ref="E12:E18">(B12/D12-1)</f>
        <v>0.17184547554062557</v>
      </c>
      <c r="F12" s="584">
        <v>121333</v>
      </c>
      <c r="G12" s="581">
        <f t="shared" si="2"/>
        <v>0.029827494994867036</v>
      </c>
      <c r="H12" s="582">
        <v>116992</v>
      </c>
      <c r="I12" s="583">
        <f aca="true" t="shared" si="5" ref="I12:I18">(F12/H12-1)</f>
        <v>0.03710510120350108</v>
      </c>
      <c r="J12" s="585"/>
      <c r="K12" s="586"/>
      <c r="L12" s="586"/>
      <c r="M12" s="586"/>
      <c r="N12" s="586"/>
      <c r="O12" s="586"/>
      <c r="P12" s="586"/>
      <c r="Q12" s="586"/>
    </row>
    <row r="13" spans="1:17" ht="16.5" customHeight="1">
      <c r="A13" s="579" t="s">
        <v>211</v>
      </c>
      <c r="B13" s="580">
        <v>10134</v>
      </c>
      <c r="C13" s="581">
        <f t="shared" si="0"/>
        <v>0.02383287356159648</v>
      </c>
      <c r="D13" s="582">
        <v>5244</v>
      </c>
      <c r="E13" s="583">
        <f t="shared" si="4"/>
        <v>0.9324942791762014</v>
      </c>
      <c r="F13" s="584">
        <v>100732</v>
      </c>
      <c r="G13" s="581">
        <f t="shared" si="2"/>
        <v>0.024763116595014928</v>
      </c>
      <c r="H13" s="582">
        <v>57328</v>
      </c>
      <c r="I13" s="583">
        <f t="shared" si="5"/>
        <v>0.757116941110801</v>
      </c>
      <c r="J13" s="585"/>
      <c r="K13" s="586"/>
      <c r="L13" s="586"/>
      <c r="M13" s="586"/>
      <c r="N13" s="586"/>
      <c r="O13" s="586"/>
      <c r="P13" s="586"/>
      <c r="Q13" s="586"/>
    </row>
    <row r="14" spans="1:10" ht="16.5" customHeight="1">
      <c r="A14" s="579" t="s">
        <v>212</v>
      </c>
      <c r="B14" s="580">
        <v>7996</v>
      </c>
      <c r="C14" s="581">
        <f t="shared" si="0"/>
        <v>0.018804781626063295</v>
      </c>
      <c r="D14" s="582">
        <v>254</v>
      </c>
      <c r="E14" s="587" t="s">
        <v>196</v>
      </c>
      <c r="F14" s="584">
        <v>58039</v>
      </c>
      <c r="G14" s="581">
        <f t="shared" si="2"/>
        <v>0.01426782476331326</v>
      </c>
      <c r="H14" s="582">
        <v>5132</v>
      </c>
      <c r="I14" s="583">
        <f t="shared" si="5"/>
        <v>10.309236165237724</v>
      </c>
      <c r="J14" s="585"/>
    </row>
    <row r="15" spans="1:10" ht="16.5" customHeight="1">
      <c r="A15" s="579" t="s">
        <v>213</v>
      </c>
      <c r="B15" s="580">
        <v>6537</v>
      </c>
      <c r="C15" s="581">
        <f t="shared" si="0"/>
        <v>0.01537354395817606</v>
      </c>
      <c r="D15" s="582">
        <v>6070</v>
      </c>
      <c r="E15" s="583">
        <f t="shared" si="4"/>
        <v>0.07693574958813842</v>
      </c>
      <c r="F15" s="584">
        <v>61570</v>
      </c>
      <c r="G15" s="581">
        <f t="shared" si="2"/>
        <v>0.015135856418566782</v>
      </c>
      <c r="H15" s="582">
        <v>64066</v>
      </c>
      <c r="I15" s="583">
        <f t="shared" si="5"/>
        <v>-0.03895982268285825</v>
      </c>
      <c r="J15" s="585"/>
    </row>
    <row r="16" spans="1:10" ht="16.5" customHeight="1">
      <c r="A16" s="579" t="s">
        <v>214</v>
      </c>
      <c r="B16" s="580">
        <v>5210</v>
      </c>
      <c r="C16" s="581">
        <f t="shared" si="0"/>
        <v>0.012252740404175809</v>
      </c>
      <c r="D16" s="582">
        <v>5857</v>
      </c>
      <c r="E16" s="583">
        <f t="shared" si="4"/>
        <v>-0.11046610892948605</v>
      </c>
      <c r="F16" s="584">
        <v>56932</v>
      </c>
      <c r="G16" s="581">
        <f t="shared" si="2"/>
        <v>0.013995689095693422</v>
      </c>
      <c r="H16" s="582">
        <v>87202</v>
      </c>
      <c r="I16" s="583">
        <f t="shared" si="5"/>
        <v>-0.3471250659388546</v>
      </c>
      <c r="J16" s="585"/>
    </row>
    <row r="17" spans="1:10" ht="16.5" customHeight="1">
      <c r="A17" s="579" t="s">
        <v>215</v>
      </c>
      <c r="B17" s="580">
        <v>4156</v>
      </c>
      <c r="C17" s="581">
        <f t="shared" si="0"/>
        <v>0.009773971040260012</v>
      </c>
      <c r="D17" s="582">
        <v>4476</v>
      </c>
      <c r="E17" s="583">
        <f t="shared" si="4"/>
        <v>-0.07149240393208223</v>
      </c>
      <c r="F17" s="584">
        <v>42209</v>
      </c>
      <c r="G17" s="581">
        <f t="shared" si="2"/>
        <v>0.010376309299517383</v>
      </c>
      <c r="H17" s="582">
        <v>42549</v>
      </c>
      <c r="I17" s="583">
        <f t="shared" si="5"/>
        <v>-0.00799078709252865</v>
      </c>
      <c r="J17" s="585"/>
    </row>
    <row r="18" spans="1:10" ht="16.5" customHeight="1">
      <c r="A18" s="579" t="s">
        <v>216</v>
      </c>
      <c r="B18" s="580">
        <v>1976</v>
      </c>
      <c r="C18" s="581">
        <f t="shared" si="0"/>
        <v>0.004647104613944606</v>
      </c>
      <c r="D18" s="582">
        <v>4175</v>
      </c>
      <c r="E18" s="583">
        <f t="shared" si="4"/>
        <v>-0.5267065868263473</v>
      </c>
      <c r="F18" s="584">
        <v>41503</v>
      </c>
      <c r="G18" s="581">
        <f t="shared" si="2"/>
        <v>0.010202752134802292</v>
      </c>
      <c r="H18" s="582">
        <v>27463</v>
      </c>
      <c r="I18" s="583">
        <f t="shared" si="5"/>
        <v>0.5112332957069512</v>
      </c>
      <c r="J18" s="585"/>
    </row>
    <row r="19" spans="1:10" ht="16.5" customHeight="1" thickBot="1">
      <c r="A19" s="579" t="s">
        <v>192</v>
      </c>
      <c r="B19" s="580">
        <v>32283</v>
      </c>
      <c r="C19" s="581">
        <f t="shared" si="0"/>
        <v>0.07592230680767902</v>
      </c>
      <c r="D19" s="582">
        <v>26561</v>
      </c>
      <c r="E19" s="583">
        <f aca="true" t="shared" si="6" ref="E19:E32">(B19/D19-1)</f>
        <v>0.21542863597003126</v>
      </c>
      <c r="F19" s="584">
        <v>336472</v>
      </c>
      <c r="G19" s="581">
        <f t="shared" si="2"/>
        <v>0.08271547638245902</v>
      </c>
      <c r="H19" s="582">
        <v>318038</v>
      </c>
      <c r="I19" s="583">
        <f aca="true" t="shared" si="7" ref="I19:I32">(F19/H19-1)</f>
        <v>0.05796162722693521</v>
      </c>
      <c r="J19" s="585"/>
    </row>
    <row r="20" spans="1:10" ht="16.5" customHeight="1">
      <c r="A20" s="588" t="s">
        <v>217</v>
      </c>
      <c r="B20" s="589">
        <f>SUM(B21:B32)</f>
        <v>121558</v>
      </c>
      <c r="C20" s="590">
        <f t="shared" si="0"/>
        <v>0.2858768940596551</v>
      </c>
      <c r="D20" s="591">
        <f>SUM(D21:D32)</f>
        <v>115491</v>
      </c>
      <c r="E20" s="592">
        <f t="shared" si="6"/>
        <v>0.05253223194880996</v>
      </c>
      <c r="F20" s="589">
        <f>SUM(F21:F32)</f>
        <v>1039302</v>
      </c>
      <c r="G20" s="593">
        <f t="shared" si="2"/>
        <v>0.2554933546780785</v>
      </c>
      <c r="H20" s="594">
        <f>SUM(H21:H32)</f>
        <v>1067400</v>
      </c>
      <c r="I20" s="592">
        <f t="shared" si="7"/>
        <v>-0.026323777403035375</v>
      </c>
      <c r="J20" s="585"/>
    </row>
    <row r="21" spans="1:10" ht="16.5" customHeight="1">
      <c r="A21" s="595" t="s">
        <v>218</v>
      </c>
      <c r="B21" s="596">
        <v>19957</v>
      </c>
      <c r="C21" s="581">
        <f t="shared" si="0"/>
        <v>0.04693434553668649</v>
      </c>
      <c r="D21" s="597">
        <v>18062</v>
      </c>
      <c r="E21" s="583">
        <f t="shared" si="6"/>
        <v>0.10491639906987049</v>
      </c>
      <c r="F21" s="598">
        <v>177503</v>
      </c>
      <c r="G21" s="581">
        <f t="shared" si="2"/>
        <v>0.04363586035187363</v>
      </c>
      <c r="H21" s="597">
        <v>173143</v>
      </c>
      <c r="I21" s="599">
        <f t="shared" si="7"/>
        <v>0.025181497375002193</v>
      </c>
      <c r="J21" s="585"/>
    </row>
    <row r="22" spans="1:10" ht="16.5" customHeight="1">
      <c r="A22" s="595" t="s">
        <v>219</v>
      </c>
      <c r="B22" s="596">
        <v>18335</v>
      </c>
      <c r="C22" s="581">
        <f t="shared" si="0"/>
        <v>0.04311976877362063</v>
      </c>
      <c r="D22" s="597">
        <v>20998</v>
      </c>
      <c r="E22" s="583">
        <f t="shared" si="6"/>
        <v>-0.12682160205733883</v>
      </c>
      <c r="F22" s="598">
        <v>175360</v>
      </c>
      <c r="G22" s="581">
        <f t="shared" si="2"/>
        <v>0.04310904306577669</v>
      </c>
      <c r="H22" s="597">
        <v>187616</v>
      </c>
      <c r="I22" s="599">
        <f t="shared" si="7"/>
        <v>-0.0653249189834556</v>
      </c>
      <c r="J22" s="585"/>
    </row>
    <row r="23" spans="1:10" ht="16.5" customHeight="1">
      <c r="A23" s="595" t="s">
        <v>220</v>
      </c>
      <c r="B23" s="596">
        <v>10964</v>
      </c>
      <c r="C23" s="581">
        <f t="shared" si="0"/>
        <v>0.025784845641340415</v>
      </c>
      <c r="D23" s="597">
        <v>13090</v>
      </c>
      <c r="E23" s="583">
        <f t="shared" si="6"/>
        <v>-0.1624140565317036</v>
      </c>
      <c r="F23" s="598">
        <v>102452</v>
      </c>
      <c r="G23" s="581">
        <f t="shared" si="2"/>
        <v>0.025185947081289652</v>
      </c>
      <c r="H23" s="597">
        <v>121928</v>
      </c>
      <c r="I23" s="599">
        <f t="shared" si="7"/>
        <v>-0.1597336132799685</v>
      </c>
      <c r="J23" s="585"/>
    </row>
    <row r="24" spans="1:10" ht="16.5" customHeight="1">
      <c r="A24" s="595" t="s">
        <v>221</v>
      </c>
      <c r="B24" s="596">
        <v>7675</v>
      </c>
      <c r="C24" s="581">
        <f t="shared" si="0"/>
        <v>0.0180498623036563</v>
      </c>
      <c r="D24" s="597">
        <v>7219</v>
      </c>
      <c r="E24" s="583">
        <f t="shared" si="6"/>
        <v>0.06316664357944313</v>
      </c>
      <c r="F24" s="598">
        <v>56911</v>
      </c>
      <c r="G24" s="581">
        <f t="shared" si="2"/>
        <v>0.013990526630454022</v>
      </c>
      <c r="H24" s="597">
        <v>65063</v>
      </c>
      <c r="I24" s="599">
        <f t="shared" si="7"/>
        <v>-0.12529394586785114</v>
      </c>
      <c r="J24" s="585"/>
    </row>
    <row r="25" spans="1:10" ht="16.5" customHeight="1">
      <c r="A25" s="595" t="s">
        <v>222</v>
      </c>
      <c r="B25" s="596">
        <v>7593</v>
      </c>
      <c r="C25" s="581">
        <f t="shared" si="0"/>
        <v>0.01785701686927196</v>
      </c>
      <c r="D25" s="597">
        <v>8499</v>
      </c>
      <c r="E25" s="583">
        <f t="shared" si="6"/>
        <v>-0.10660077656194844</v>
      </c>
      <c r="F25" s="598">
        <v>67234</v>
      </c>
      <c r="G25" s="581">
        <f t="shared" si="2"/>
        <v>0.016528247043136577</v>
      </c>
      <c r="H25" s="597">
        <v>84996</v>
      </c>
      <c r="I25" s="599">
        <f t="shared" si="7"/>
        <v>-0.20897453997835191</v>
      </c>
      <c r="J25" s="585"/>
    </row>
    <row r="26" spans="1:10" ht="16.5" customHeight="1">
      <c r="A26" s="595" t="s">
        <v>223</v>
      </c>
      <c r="B26" s="596">
        <v>4928</v>
      </c>
      <c r="C26" s="581">
        <f t="shared" si="0"/>
        <v>0.01158954025178088</v>
      </c>
      <c r="D26" s="597">
        <v>5843</v>
      </c>
      <c r="E26" s="583">
        <f t="shared" si="6"/>
        <v>-0.15659763819955508</v>
      </c>
      <c r="F26" s="598">
        <v>53135</v>
      </c>
      <c r="G26" s="581">
        <f t="shared" si="2"/>
        <v>0.013062266214074159</v>
      </c>
      <c r="H26" s="597">
        <v>57820</v>
      </c>
      <c r="I26" s="599">
        <f t="shared" si="7"/>
        <v>-0.0810273261847112</v>
      </c>
      <c r="J26" s="585"/>
    </row>
    <row r="27" spans="1:10" ht="16.5" customHeight="1">
      <c r="A27" s="595" t="s">
        <v>224</v>
      </c>
      <c r="B27" s="596">
        <v>4262</v>
      </c>
      <c r="C27" s="581">
        <f t="shared" si="0"/>
        <v>0.010023259040805624</v>
      </c>
      <c r="D27" s="597">
        <v>2388</v>
      </c>
      <c r="E27" s="583">
        <f t="shared" si="6"/>
        <v>0.7847571189279732</v>
      </c>
      <c r="F27" s="598">
        <v>28225</v>
      </c>
      <c r="G27" s="581">
        <f t="shared" si="2"/>
        <v>0.006938599113432636</v>
      </c>
      <c r="H27" s="597">
        <v>21268</v>
      </c>
      <c r="I27" s="599">
        <f t="shared" si="7"/>
        <v>0.32711115290577397</v>
      </c>
      <c r="J27" s="585"/>
    </row>
    <row r="28" spans="1:10" ht="16.5" customHeight="1">
      <c r="A28" s="595" t="s">
        <v>225</v>
      </c>
      <c r="B28" s="596">
        <v>2969</v>
      </c>
      <c r="C28" s="581">
        <f t="shared" si="0"/>
        <v>0.006982415788867174</v>
      </c>
      <c r="D28" s="597">
        <v>2842</v>
      </c>
      <c r="E28" s="583">
        <f t="shared" si="6"/>
        <v>0.044686840253342686</v>
      </c>
      <c r="F28" s="598">
        <v>27787</v>
      </c>
      <c r="G28" s="581">
        <f t="shared" si="2"/>
        <v>0.0068309248384394216</v>
      </c>
      <c r="H28" s="597">
        <v>25407</v>
      </c>
      <c r="I28" s="599">
        <f t="shared" si="7"/>
        <v>0.09367497146455706</v>
      </c>
      <c r="J28" s="585"/>
    </row>
    <row r="29" spans="1:10" ht="16.5" customHeight="1">
      <c r="A29" s="595" t="s">
        <v>226</v>
      </c>
      <c r="B29" s="596">
        <v>2848</v>
      </c>
      <c r="C29" s="581">
        <f t="shared" si="0"/>
        <v>0.006697851184470769</v>
      </c>
      <c r="D29" s="597">
        <v>3125</v>
      </c>
      <c r="E29" s="583">
        <f t="shared" si="6"/>
        <v>-0.08864000000000005</v>
      </c>
      <c r="F29" s="598">
        <v>27232</v>
      </c>
      <c r="G29" s="581">
        <f t="shared" si="2"/>
        <v>0.006694488257112402</v>
      </c>
      <c r="H29" s="597">
        <v>27962</v>
      </c>
      <c r="I29" s="599">
        <f t="shared" si="7"/>
        <v>-0.026106859309062314</v>
      </c>
      <c r="J29" s="585"/>
    </row>
    <row r="30" spans="1:10" ht="16.5" customHeight="1">
      <c r="A30" s="595" t="s">
        <v>227</v>
      </c>
      <c r="B30" s="596">
        <v>2779</v>
      </c>
      <c r="C30" s="581">
        <f t="shared" si="0"/>
        <v>0.006535578806757116</v>
      </c>
      <c r="D30" s="597">
        <v>2935</v>
      </c>
      <c r="E30" s="583">
        <f t="shared" si="6"/>
        <v>-0.053151618398637135</v>
      </c>
      <c r="F30" s="598">
        <v>32228</v>
      </c>
      <c r="G30" s="581">
        <f t="shared" si="2"/>
        <v>0.007922663320733641</v>
      </c>
      <c r="H30" s="597">
        <v>19496</v>
      </c>
      <c r="I30" s="599">
        <f t="shared" si="7"/>
        <v>0.653057037340993</v>
      </c>
      <c r="J30" s="585"/>
    </row>
    <row r="31" spans="1:10" ht="16.5" customHeight="1">
      <c r="A31" s="595" t="s">
        <v>228</v>
      </c>
      <c r="B31" s="596">
        <v>1796</v>
      </c>
      <c r="C31" s="581">
        <f t="shared" si="0"/>
        <v>0.0042237853677350775</v>
      </c>
      <c r="D31" s="597">
        <v>467</v>
      </c>
      <c r="E31" s="583">
        <f t="shared" si="6"/>
        <v>2.845824411134904</v>
      </c>
      <c r="F31" s="598">
        <v>6695</v>
      </c>
      <c r="G31" s="581">
        <f t="shared" si="2"/>
        <v>0.0016458430846565634</v>
      </c>
      <c r="H31" s="597">
        <v>5280</v>
      </c>
      <c r="I31" s="599">
        <f t="shared" si="7"/>
        <v>0.2679924242424243</v>
      </c>
      <c r="J31" s="585"/>
    </row>
    <row r="32" spans="1:10" ht="16.5" customHeight="1" thickBot="1">
      <c r="A32" s="595" t="s">
        <v>192</v>
      </c>
      <c r="B32" s="596">
        <v>37452</v>
      </c>
      <c r="C32" s="581">
        <f t="shared" si="0"/>
        <v>0.08807862449466265</v>
      </c>
      <c r="D32" s="597">
        <v>30023</v>
      </c>
      <c r="E32" s="583">
        <f t="shared" si="6"/>
        <v>0.24744362655297603</v>
      </c>
      <c r="F32" s="598">
        <v>284540</v>
      </c>
      <c r="G32" s="581">
        <f t="shared" si="2"/>
        <v>0.06994894567709911</v>
      </c>
      <c r="H32" s="597">
        <v>277421</v>
      </c>
      <c r="I32" s="599">
        <f t="shared" si="7"/>
        <v>0.025661359450077637</v>
      </c>
      <c r="J32" s="585"/>
    </row>
    <row r="33" spans="1:10" ht="16.5" customHeight="1">
      <c r="A33" s="588" t="s">
        <v>229</v>
      </c>
      <c r="B33" s="589">
        <f>SUM(B34:B40)</f>
        <v>62551</v>
      </c>
      <c r="C33" s="593">
        <f t="shared" si="0"/>
        <v>0.14710578983140135</v>
      </c>
      <c r="D33" s="600">
        <f>SUM(D34:D40)</f>
        <v>61254</v>
      </c>
      <c r="E33" s="592">
        <f aca="true" t="shared" si="8" ref="E33:E49">(B33/D33-1)</f>
        <v>0.021174127403924548</v>
      </c>
      <c r="F33" s="594">
        <f>SUM(F34:F40)</f>
        <v>588904</v>
      </c>
      <c r="G33" s="593">
        <f t="shared" si="2"/>
        <v>0.1447712585401925</v>
      </c>
      <c r="H33" s="600">
        <f>SUM(H34:H40)</f>
        <v>549747</v>
      </c>
      <c r="I33" s="592">
        <f aca="true" t="shared" si="9" ref="I33:I49">(F33/H33-1)</f>
        <v>0.07122731001715343</v>
      </c>
      <c r="J33" s="585"/>
    </row>
    <row r="34" spans="1:10" ht="16.5" customHeight="1">
      <c r="A34" s="579" t="s">
        <v>230</v>
      </c>
      <c r="B34" s="580">
        <v>27611</v>
      </c>
      <c r="C34" s="581">
        <f t="shared" si="0"/>
        <v>0.06493482059495169</v>
      </c>
      <c r="D34" s="582">
        <v>30120</v>
      </c>
      <c r="E34" s="583">
        <f t="shared" si="8"/>
        <v>-0.08330013280212478</v>
      </c>
      <c r="F34" s="584">
        <v>281561</v>
      </c>
      <c r="G34" s="581">
        <f t="shared" si="2"/>
        <v>0.06921661310813841</v>
      </c>
      <c r="H34" s="582">
        <v>272011</v>
      </c>
      <c r="I34" s="583">
        <f t="shared" si="9"/>
        <v>0.03510887427346687</v>
      </c>
      <c r="J34" s="585"/>
    </row>
    <row r="35" spans="1:10" ht="16.5" customHeight="1">
      <c r="A35" s="579" t="s">
        <v>231</v>
      </c>
      <c r="B35" s="580">
        <v>13857</v>
      </c>
      <c r="C35" s="581">
        <f t="shared" si="0"/>
        <v>0.032588526637363564</v>
      </c>
      <c r="D35" s="582">
        <v>15504</v>
      </c>
      <c r="E35" s="583">
        <f aca="true" t="shared" si="10" ref="E35:E40">(B35/D35-1)</f>
        <v>-0.10623065015479871</v>
      </c>
      <c r="F35" s="584">
        <v>124635</v>
      </c>
      <c r="G35" s="581">
        <f t="shared" si="2"/>
        <v>0.030639231195843282</v>
      </c>
      <c r="H35" s="582">
        <v>132804</v>
      </c>
      <c r="I35" s="583">
        <f aca="true" t="shared" si="11" ref="I35:I40">(F35/H35-1)</f>
        <v>-0.06151170145477547</v>
      </c>
      <c r="J35" s="585"/>
    </row>
    <row r="36" spans="1:10" ht="16.5" customHeight="1">
      <c r="A36" s="579" t="s">
        <v>232</v>
      </c>
      <c r="B36" s="580">
        <v>7366</v>
      </c>
      <c r="C36" s="581">
        <f t="shared" si="0"/>
        <v>0.017323164264329945</v>
      </c>
      <c r="D36" s="582">
        <v>5062</v>
      </c>
      <c r="E36" s="583">
        <f t="shared" si="10"/>
        <v>0.45515606479652315</v>
      </c>
      <c r="F36" s="584">
        <v>61416</v>
      </c>
      <c r="G36" s="581">
        <f t="shared" si="2"/>
        <v>0.01509799834014451</v>
      </c>
      <c r="H36" s="582">
        <v>48303</v>
      </c>
      <c r="I36" s="583">
        <f t="shared" si="11"/>
        <v>0.27147382150177</v>
      </c>
      <c r="J36" s="585"/>
    </row>
    <row r="37" spans="1:10" ht="16.5" customHeight="1">
      <c r="A37" s="579" t="s">
        <v>233</v>
      </c>
      <c r="B37" s="580">
        <v>2324</v>
      </c>
      <c r="C37" s="581">
        <f t="shared" si="0"/>
        <v>0.005465521823283029</v>
      </c>
      <c r="D37" s="582">
        <v>1630</v>
      </c>
      <c r="E37" s="583">
        <f t="shared" si="10"/>
        <v>0.42576687116564416</v>
      </c>
      <c r="F37" s="584">
        <v>19831</v>
      </c>
      <c r="G37" s="581">
        <f t="shared" si="2"/>
        <v>0.004875088007740748</v>
      </c>
      <c r="H37" s="582">
        <v>14039</v>
      </c>
      <c r="I37" s="583">
        <f t="shared" si="11"/>
        <v>0.412564997506945</v>
      </c>
      <c r="J37" s="585"/>
    </row>
    <row r="38" spans="1:10" ht="16.5" customHeight="1">
      <c r="A38" s="579" t="s">
        <v>234</v>
      </c>
      <c r="B38" s="580">
        <v>2212</v>
      </c>
      <c r="C38" s="581">
        <f t="shared" si="0"/>
        <v>0.0052021231811971</v>
      </c>
      <c r="D38" s="582">
        <v>1463</v>
      </c>
      <c r="E38" s="583">
        <f t="shared" si="10"/>
        <v>0.5119617224880382</v>
      </c>
      <c r="F38" s="584">
        <v>19517</v>
      </c>
      <c r="G38" s="581">
        <f t="shared" si="2"/>
        <v>0.004797896860827803</v>
      </c>
      <c r="H38" s="582">
        <v>12560</v>
      </c>
      <c r="I38" s="583">
        <f t="shared" si="11"/>
        <v>0.5539012738853504</v>
      </c>
      <c r="J38" s="585"/>
    </row>
    <row r="39" spans="1:10" ht="16.5" customHeight="1">
      <c r="A39" s="579" t="s">
        <v>235</v>
      </c>
      <c r="B39" s="580">
        <v>700</v>
      </c>
      <c r="C39" s="581">
        <f t="shared" si="0"/>
        <v>0.001646241513037057</v>
      </c>
      <c r="D39" s="582">
        <v>531</v>
      </c>
      <c r="E39" s="583">
        <f t="shared" si="10"/>
        <v>0.3182674199623352</v>
      </c>
      <c r="F39" s="584">
        <v>7036</v>
      </c>
      <c r="G39" s="581">
        <f t="shared" si="2"/>
        <v>0.0017296716868773084</v>
      </c>
      <c r="H39" s="582">
        <v>4583</v>
      </c>
      <c r="I39" s="583">
        <f t="shared" si="11"/>
        <v>0.5352389264673794</v>
      </c>
      <c r="J39" s="585"/>
    </row>
    <row r="40" spans="1:10" ht="16.5" customHeight="1" thickBot="1">
      <c r="A40" s="579" t="s">
        <v>192</v>
      </c>
      <c r="B40" s="580">
        <v>8481</v>
      </c>
      <c r="C40" s="581">
        <f t="shared" si="0"/>
        <v>0.01994539181723897</v>
      </c>
      <c r="D40" s="582">
        <v>6944</v>
      </c>
      <c r="E40" s="583">
        <f t="shared" si="10"/>
        <v>0.22134216589861744</v>
      </c>
      <c r="F40" s="584">
        <v>74908</v>
      </c>
      <c r="G40" s="581">
        <f t="shared" si="2"/>
        <v>0.01841475934062044</v>
      </c>
      <c r="H40" s="582">
        <v>65447</v>
      </c>
      <c r="I40" s="583">
        <f t="shared" si="11"/>
        <v>0.14455972007884244</v>
      </c>
      <c r="J40" s="585"/>
    </row>
    <row r="41" spans="1:10" ht="16.5" customHeight="1">
      <c r="A41" s="588" t="s">
        <v>236</v>
      </c>
      <c r="B41" s="589">
        <f>SUM(B42:B49)</f>
        <v>82481</v>
      </c>
      <c r="C41" s="593">
        <f t="shared" si="0"/>
        <v>0.19397663748115643</v>
      </c>
      <c r="D41" s="600">
        <f>SUM(D42:D49)</f>
        <v>81548</v>
      </c>
      <c r="E41" s="592">
        <f t="shared" si="8"/>
        <v>0.011441114435669864</v>
      </c>
      <c r="F41" s="594">
        <f>SUM(F42:F49)</f>
        <v>785549</v>
      </c>
      <c r="G41" s="593">
        <f t="shared" si="2"/>
        <v>0.1931128288736189</v>
      </c>
      <c r="H41" s="600">
        <f>SUM(H42:H49)</f>
        <v>789722</v>
      </c>
      <c r="I41" s="592">
        <f t="shared" si="9"/>
        <v>-0.005284137962472846</v>
      </c>
      <c r="J41" s="585"/>
    </row>
    <row r="42" spans="1:10" ht="16.5" customHeight="1">
      <c r="A42" s="579" t="s">
        <v>237</v>
      </c>
      <c r="B42" s="580">
        <v>21465</v>
      </c>
      <c r="C42" s="581">
        <f t="shared" si="0"/>
        <v>0.050480820110486324</v>
      </c>
      <c r="D42" s="582">
        <v>22495</v>
      </c>
      <c r="E42" s="583">
        <f t="shared" si="8"/>
        <v>-0.045787952878417415</v>
      </c>
      <c r="F42" s="584">
        <v>200800</v>
      </c>
      <c r="G42" s="581">
        <f t="shared" si="2"/>
        <v>0.049363000955793566</v>
      </c>
      <c r="H42" s="582">
        <v>215947</v>
      </c>
      <c r="I42" s="583">
        <f t="shared" si="9"/>
        <v>-0.07014221082024752</v>
      </c>
      <c r="J42" s="585"/>
    </row>
    <row r="43" spans="1:10" ht="16.5" customHeight="1">
      <c r="A43" s="579" t="s">
        <v>238</v>
      </c>
      <c r="B43" s="580">
        <v>11966</v>
      </c>
      <c r="C43" s="581">
        <f t="shared" si="0"/>
        <v>0.028141322778573463</v>
      </c>
      <c r="D43" s="582">
        <v>13977</v>
      </c>
      <c r="E43" s="583">
        <f t="shared" si="8"/>
        <v>-0.14387923016384063</v>
      </c>
      <c r="F43" s="584">
        <v>100549</v>
      </c>
      <c r="G43" s="581">
        <f t="shared" si="2"/>
        <v>0.02471812939792872</v>
      </c>
      <c r="H43" s="582">
        <v>127890</v>
      </c>
      <c r="I43" s="583">
        <f t="shared" si="9"/>
        <v>-0.21378528422863396</v>
      </c>
      <c r="J43" s="585"/>
    </row>
    <row r="44" spans="1:10" ht="16.5" customHeight="1">
      <c r="A44" s="579" t="s">
        <v>239</v>
      </c>
      <c r="B44" s="580">
        <v>11315</v>
      </c>
      <c r="C44" s="581">
        <f t="shared" si="0"/>
        <v>0.026610318171448998</v>
      </c>
      <c r="D44" s="582">
        <v>8325</v>
      </c>
      <c r="E44" s="583">
        <f>(B44/D44-1)</f>
        <v>0.3591591591591592</v>
      </c>
      <c r="F44" s="584">
        <v>110646</v>
      </c>
      <c r="G44" s="581">
        <f t="shared" si="2"/>
        <v>0.0272002918513682</v>
      </c>
      <c r="H44" s="582">
        <v>89839</v>
      </c>
      <c r="I44" s="583">
        <f>(F44/H44-1)</f>
        <v>0.23160320128229395</v>
      </c>
      <c r="J44" s="585"/>
    </row>
    <row r="45" spans="1:10" ht="16.5" customHeight="1">
      <c r="A45" s="579" t="s">
        <v>240</v>
      </c>
      <c r="B45" s="580">
        <v>8481</v>
      </c>
      <c r="C45" s="581">
        <f t="shared" si="0"/>
        <v>0.01994539181723897</v>
      </c>
      <c r="D45" s="582">
        <v>7185</v>
      </c>
      <c r="E45" s="583">
        <f t="shared" si="8"/>
        <v>0.18037578288100198</v>
      </c>
      <c r="F45" s="584">
        <v>91944</v>
      </c>
      <c r="G45" s="581">
        <f t="shared" si="2"/>
        <v>0.022602747808164757</v>
      </c>
      <c r="H45" s="582">
        <v>68594</v>
      </c>
      <c r="I45" s="583">
        <f t="shared" si="9"/>
        <v>0.3404087821092223</v>
      </c>
      <c r="J45" s="585"/>
    </row>
    <row r="46" spans="1:10" ht="16.5" customHeight="1">
      <c r="A46" s="579" t="s">
        <v>241</v>
      </c>
      <c r="B46" s="580">
        <v>3568</v>
      </c>
      <c r="C46" s="581">
        <f t="shared" si="0"/>
        <v>0.008391128169308884</v>
      </c>
      <c r="D46" s="582">
        <v>4030</v>
      </c>
      <c r="E46" s="583">
        <f>(B46/D46-1)</f>
        <v>-0.11464019851116625</v>
      </c>
      <c r="F46" s="584">
        <v>39490</v>
      </c>
      <c r="G46" s="581">
        <f t="shared" si="2"/>
        <v>0.009707892966854023</v>
      </c>
      <c r="H46" s="582">
        <v>42829</v>
      </c>
      <c r="I46" s="583">
        <f>(F46/H46-1)</f>
        <v>-0.07796119451773331</v>
      </c>
      <c r="J46" s="585"/>
    </row>
    <row r="47" spans="1:10" ht="16.5" customHeight="1">
      <c r="A47" s="579" t="s">
        <v>242</v>
      </c>
      <c r="B47" s="580">
        <v>3529</v>
      </c>
      <c r="C47" s="581">
        <f t="shared" si="0"/>
        <v>0.00829940899929682</v>
      </c>
      <c r="D47" s="582">
        <v>2678</v>
      </c>
      <c r="E47" s="583">
        <f t="shared" si="8"/>
        <v>0.3177744585511575</v>
      </c>
      <c r="F47" s="584">
        <v>29161</v>
      </c>
      <c r="G47" s="581">
        <f t="shared" si="2"/>
        <v>0.007168697564103068</v>
      </c>
      <c r="H47" s="582">
        <v>28369</v>
      </c>
      <c r="I47" s="583">
        <f t="shared" si="9"/>
        <v>0.027917797595967464</v>
      </c>
      <c r="J47" s="585"/>
    </row>
    <row r="48" spans="1:10" ht="16.5" customHeight="1">
      <c r="A48" s="579" t="s">
        <v>243</v>
      </c>
      <c r="B48" s="580">
        <v>1810</v>
      </c>
      <c r="C48" s="581">
        <f t="shared" si="0"/>
        <v>0.004256710197995819</v>
      </c>
      <c r="D48" s="582">
        <v>1719</v>
      </c>
      <c r="E48" s="583">
        <f t="shared" si="8"/>
        <v>0.052937754508435075</v>
      </c>
      <c r="F48" s="584">
        <v>16388</v>
      </c>
      <c r="G48" s="581">
        <f t="shared" si="2"/>
        <v>0.004028689540157096</v>
      </c>
      <c r="H48" s="582">
        <v>14555</v>
      </c>
      <c r="I48" s="583">
        <f t="shared" si="9"/>
        <v>0.12593610443146686</v>
      </c>
      <c r="J48" s="585"/>
    </row>
    <row r="49" spans="1:10" ht="16.5" customHeight="1" thickBot="1">
      <c r="A49" s="579" t="s">
        <v>192</v>
      </c>
      <c r="B49" s="580">
        <v>20347</v>
      </c>
      <c r="C49" s="581">
        <f t="shared" si="0"/>
        <v>0.047851537236807136</v>
      </c>
      <c r="D49" s="582">
        <v>21139</v>
      </c>
      <c r="E49" s="583">
        <f t="shared" si="8"/>
        <v>-0.03746629452670425</v>
      </c>
      <c r="F49" s="584">
        <v>196571</v>
      </c>
      <c r="G49" s="581">
        <f t="shared" si="2"/>
        <v>0.048323378789249485</v>
      </c>
      <c r="H49" s="582">
        <v>201699</v>
      </c>
      <c r="I49" s="583">
        <f t="shared" si="9"/>
        <v>-0.025424022925250034</v>
      </c>
      <c r="J49" s="585"/>
    </row>
    <row r="50" spans="1:10" ht="16.5" customHeight="1">
      <c r="A50" s="588" t="s">
        <v>244</v>
      </c>
      <c r="B50" s="589">
        <f>SUM(B51:B56)</f>
        <v>8192</v>
      </c>
      <c r="C50" s="593">
        <f aca="true" t="shared" si="12" ref="C50:C57">(B50/$B$6)</f>
        <v>0.019265729249713672</v>
      </c>
      <c r="D50" s="600">
        <f>SUM(D51:D56)</f>
        <v>8166</v>
      </c>
      <c r="E50" s="592">
        <f aca="true" t="shared" si="13" ref="E50:E57">(B50/D50-1)</f>
        <v>0.003183933382316928</v>
      </c>
      <c r="F50" s="594">
        <f>SUM(F51:F56)</f>
        <v>90345</v>
      </c>
      <c r="G50" s="593">
        <f aca="true" t="shared" si="14" ref="G50:G57">(F50/$F$6)</f>
        <v>0.022209662954936104</v>
      </c>
      <c r="H50" s="600">
        <f>SUM(H51:H56)</f>
        <v>90562</v>
      </c>
      <c r="I50" s="592">
        <f aca="true" t="shared" si="15" ref="I50:I57">(F50/H50-1)</f>
        <v>-0.0023961484949537315</v>
      </c>
      <c r="J50" s="585"/>
    </row>
    <row r="51" spans="1:10" ht="16.5" customHeight="1">
      <c r="A51" s="579" t="s">
        <v>245</v>
      </c>
      <c r="B51" s="580">
        <v>1720</v>
      </c>
      <c r="C51" s="581">
        <f t="shared" si="12"/>
        <v>0.004045050574891054</v>
      </c>
      <c r="D51" s="582">
        <v>1354</v>
      </c>
      <c r="E51" s="583">
        <f t="shared" si="13"/>
        <v>0.2703101920236337</v>
      </c>
      <c r="F51" s="584">
        <v>17524</v>
      </c>
      <c r="G51" s="581">
        <f t="shared" si="14"/>
        <v>0.004307954326440868</v>
      </c>
      <c r="H51" s="582">
        <v>19859</v>
      </c>
      <c r="I51" s="583">
        <f t="shared" si="15"/>
        <v>-0.11757893146684129</v>
      </c>
      <c r="J51" s="585"/>
    </row>
    <row r="52" spans="1:10" ht="16.5" customHeight="1">
      <c r="A52" s="579" t="s">
        <v>246</v>
      </c>
      <c r="B52" s="580">
        <v>1705</v>
      </c>
      <c r="C52" s="581">
        <f t="shared" si="12"/>
        <v>0.00400977397104026</v>
      </c>
      <c r="D52" s="582">
        <v>1866</v>
      </c>
      <c r="E52" s="583">
        <f>(B52/D52-1)</f>
        <v>-0.0862808145766345</v>
      </c>
      <c r="F52" s="584">
        <v>18204</v>
      </c>
      <c r="G52" s="581">
        <f t="shared" si="14"/>
        <v>0.004475119867526225</v>
      </c>
      <c r="H52" s="582">
        <v>16913</v>
      </c>
      <c r="I52" s="583">
        <f>(F52/H52-1)</f>
        <v>0.07633181576302261</v>
      </c>
      <c r="J52" s="585"/>
    </row>
    <row r="53" spans="1:10" ht="16.5" customHeight="1">
      <c r="A53" s="579" t="s">
        <v>247</v>
      </c>
      <c r="B53" s="580">
        <v>1255</v>
      </c>
      <c r="C53" s="581">
        <f t="shared" si="12"/>
        <v>0.002951475855516438</v>
      </c>
      <c r="D53" s="582">
        <v>1251</v>
      </c>
      <c r="E53" s="583">
        <f>(B53/D53-1)</f>
        <v>0.003197442046362964</v>
      </c>
      <c r="F53" s="584">
        <v>13630</v>
      </c>
      <c r="G53" s="581">
        <f t="shared" si="14"/>
        <v>0.003350685772049135</v>
      </c>
      <c r="H53" s="582">
        <v>13014</v>
      </c>
      <c r="I53" s="583">
        <f>(F53/H53-1)</f>
        <v>0.047333640694636525</v>
      </c>
      <c r="J53" s="585"/>
    </row>
    <row r="54" spans="1:10" ht="16.5" customHeight="1">
      <c r="A54" s="579" t="s">
        <v>248</v>
      </c>
      <c r="B54" s="580">
        <v>430</v>
      </c>
      <c r="C54" s="581">
        <f t="shared" si="12"/>
        <v>0.0010112626437227634</v>
      </c>
      <c r="D54" s="582">
        <v>417</v>
      </c>
      <c r="E54" s="583">
        <f t="shared" si="13"/>
        <v>0.031175059952038398</v>
      </c>
      <c r="F54" s="584">
        <v>5766</v>
      </c>
      <c r="G54" s="581">
        <f t="shared" si="14"/>
        <v>0.001417465455732598</v>
      </c>
      <c r="H54" s="582">
        <v>5430</v>
      </c>
      <c r="I54" s="583">
        <f t="shared" si="15"/>
        <v>0.06187845303867401</v>
      </c>
      <c r="J54" s="585"/>
    </row>
    <row r="55" spans="1:10" ht="16.5" customHeight="1">
      <c r="A55" s="579" t="s">
        <v>249</v>
      </c>
      <c r="B55" s="580">
        <v>389</v>
      </c>
      <c r="C55" s="581">
        <f>(B55/$B$6)</f>
        <v>0.000914839926530593</v>
      </c>
      <c r="D55" s="582">
        <v>423</v>
      </c>
      <c r="E55" s="583">
        <f>(B55/D55-1)</f>
        <v>-0.08037825059101655</v>
      </c>
      <c r="F55" s="584">
        <v>4844</v>
      </c>
      <c r="G55" s="581">
        <f>(F55/$F$6)</f>
        <v>0.0011908086485550998</v>
      </c>
      <c r="H55" s="582">
        <v>4898</v>
      </c>
      <c r="I55" s="583">
        <f>(F55/H55-1)</f>
        <v>-0.01102490812576562</v>
      </c>
      <c r="J55" s="585"/>
    </row>
    <row r="56" spans="1:10" ht="16.5" customHeight="1" thickBot="1">
      <c r="A56" s="579" t="s">
        <v>192</v>
      </c>
      <c r="B56" s="580">
        <v>2693</v>
      </c>
      <c r="C56" s="581">
        <f t="shared" si="12"/>
        <v>0.006333326278012563</v>
      </c>
      <c r="D56" s="582">
        <v>2855</v>
      </c>
      <c r="E56" s="583">
        <f t="shared" si="13"/>
        <v>-0.05674255691768826</v>
      </c>
      <c r="F56" s="584">
        <v>30377</v>
      </c>
      <c r="G56" s="581">
        <f t="shared" si="14"/>
        <v>0.007467628884632177</v>
      </c>
      <c r="H56" s="582">
        <v>30448</v>
      </c>
      <c r="I56" s="583">
        <f t="shared" si="15"/>
        <v>-0.00233184445612189</v>
      </c>
      <c r="J56" s="585"/>
    </row>
    <row r="57" spans="1:10" ht="16.5" customHeight="1" thickBot="1">
      <c r="A57" s="601" t="s">
        <v>250</v>
      </c>
      <c r="B57" s="602">
        <v>1068</v>
      </c>
      <c r="C57" s="603">
        <f t="shared" si="12"/>
        <v>0.002511694194176538</v>
      </c>
      <c r="D57" s="604">
        <v>896</v>
      </c>
      <c r="E57" s="605">
        <f t="shared" si="13"/>
        <v>0.1919642857142858</v>
      </c>
      <c r="F57" s="602">
        <v>9047</v>
      </c>
      <c r="G57" s="603">
        <f t="shared" si="14"/>
        <v>0.002224039191469444</v>
      </c>
      <c r="H57" s="604">
        <v>6070</v>
      </c>
      <c r="I57" s="605">
        <f t="shared" si="15"/>
        <v>0.4904448105436574</v>
      </c>
      <c r="J57" s="585"/>
    </row>
    <row r="58" ht="14.25">
      <c r="A58" s="255" t="s">
        <v>251</v>
      </c>
    </row>
    <row r="59" ht="14.25">
      <c r="A59" s="255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1" dxfId="0" operator="lessThan" stopIfTrue="1">
      <formula>0</formula>
    </cfRule>
  </conditionalFormatting>
  <conditionalFormatting sqref="I6:I57 E6:E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39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0.7109375" style="606" customWidth="1"/>
    <col min="2" max="4" width="9.7109375" style="606" bestFit="1" customWidth="1"/>
    <col min="5" max="5" width="10.7109375" style="606" bestFit="1" customWidth="1"/>
    <col min="6" max="8" width="9.7109375" style="606" bestFit="1" customWidth="1"/>
    <col min="9" max="9" width="9.421875" style="606" bestFit="1" customWidth="1"/>
    <col min="10" max="11" width="11.140625" style="606" customWidth="1"/>
    <col min="12" max="12" width="11.421875" style="606" customWidth="1"/>
    <col min="13" max="13" width="10.7109375" style="606" bestFit="1" customWidth="1"/>
    <col min="14" max="14" width="10.8515625" style="606" customWidth="1"/>
    <col min="15" max="15" width="11.00390625" style="606" customWidth="1"/>
    <col min="16" max="16" width="11.28125" style="606" customWidth="1"/>
    <col min="17" max="17" width="9.421875" style="606" bestFit="1" customWidth="1"/>
    <col min="18" max="16384" width="9.140625" style="606" customWidth="1"/>
  </cols>
  <sheetData>
    <row r="1" spans="16:17" ht="18.75" thickBot="1">
      <c r="P1" s="607" t="s">
        <v>45</v>
      </c>
      <c r="Q1" s="608"/>
    </row>
    <row r="2" ht="8.25" customHeight="1" thickBot="1"/>
    <row r="3" spans="1:17" ht="30" customHeight="1" thickBot="1">
      <c r="A3" s="609" t="s">
        <v>252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17" s="616" customFormat="1" ht="15.75" customHeight="1" thickBot="1">
      <c r="A4" s="612" t="s">
        <v>253</v>
      </c>
      <c r="B4" s="613" t="s">
        <v>84</v>
      </c>
      <c r="C4" s="614"/>
      <c r="D4" s="614"/>
      <c r="E4" s="614"/>
      <c r="F4" s="614"/>
      <c r="G4" s="614"/>
      <c r="H4" s="614"/>
      <c r="I4" s="615"/>
      <c r="J4" s="613" t="s">
        <v>85</v>
      </c>
      <c r="K4" s="614"/>
      <c r="L4" s="614"/>
      <c r="M4" s="614"/>
      <c r="N4" s="614"/>
      <c r="O4" s="614"/>
      <c r="P4" s="614"/>
      <c r="Q4" s="615"/>
    </row>
    <row r="5" spans="1:17" s="622" customFormat="1" ht="26.25" customHeight="1">
      <c r="A5" s="617"/>
      <c r="B5" s="618" t="s">
        <v>86</v>
      </c>
      <c r="C5" s="619"/>
      <c r="D5" s="619"/>
      <c r="E5" s="620" t="s">
        <v>87</v>
      </c>
      <c r="F5" s="618" t="s">
        <v>88</v>
      </c>
      <c r="G5" s="619"/>
      <c r="H5" s="619"/>
      <c r="I5" s="621" t="s">
        <v>89</v>
      </c>
      <c r="J5" s="618" t="s">
        <v>254</v>
      </c>
      <c r="K5" s="619"/>
      <c r="L5" s="619"/>
      <c r="M5" s="620" t="s">
        <v>87</v>
      </c>
      <c r="N5" s="618" t="s">
        <v>255</v>
      </c>
      <c r="O5" s="619"/>
      <c r="P5" s="619"/>
      <c r="Q5" s="620" t="s">
        <v>89</v>
      </c>
    </row>
    <row r="6" spans="1:17" s="628" customFormat="1" ht="14.25" thickBot="1">
      <c r="A6" s="623"/>
      <c r="B6" s="624" t="s">
        <v>56</v>
      </c>
      <c r="C6" s="625" t="s">
        <v>57</v>
      </c>
      <c r="D6" s="625" t="s">
        <v>58</v>
      </c>
      <c r="E6" s="626"/>
      <c r="F6" s="624" t="s">
        <v>56</v>
      </c>
      <c r="G6" s="625" t="s">
        <v>57</v>
      </c>
      <c r="H6" s="625" t="s">
        <v>58</v>
      </c>
      <c r="I6" s="627"/>
      <c r="J6" s="624" t="s">
        <v>56</v>
      </c>
      <c r="K6" s="625" t="s">
        <v>57</v>
      </c>
      <c r="L6" s="625" t="s">
        <v>58</v>
      </c>
      <c r="M6" s="626"/>
      <c r="N6" s="624" t="s">
        <v>56</v>
      </c>
      <c r="O6" s="625" t="s">
        <v>57</v>
      </c>
      <c r="P6" s="625" t="s">
        <v>58</v>
      </c>
      <c r="Q6" s="626"/>
    </row>
    <row r="7" spans="1:17" s="635" customFormat="1" ht="18" customHeight="1" thickBot="1">
      <c r="A7" s="629" t="s">
        <v>49</v>
      </c>
      <c r="B7" s="630">
        <f>B8+B12+B20+B25+B33+B37</f>
        <v>225784</v>
      </c>
      <c r="C7" s="631">
        <f>C8+C12+C20+C25+C33+C37</f>
        <v>199427</v>
      </c>
      <c r="D7" s="632">
        <f aca="true" t="shared" si="0" ref="D7:D26">C7+B7</f>
        <v>425211</v>
      </c>
      <c r="E7" s="633">
        <f aca="true" t="shared" si="1" ref="E7:E37">D7/$D$7</f>
        <v>1</v>
      </c>
      <c r="F7" s="630">
        <f>F8+F12+F20+F25+F33+F37</f>
        <v>212925</v>
      </c>
      <c r="G7" s="631">
        <f>G8+G12+G20+G25+G33+G37</f>
        <v>186143</v>
      </c>
      <c r="H7" s="632">
        <f aca="true" t="shared" si="2" ref="H7:H21">G7+F7</f>
        <v>399068</v>
      </c>
      <c r="I7" s="634">
        <f>IF(ISERROR(D7/H7-1),"         /0",(D7/H7-1))</f>
        <v>0.06551013862299149</v>
      </c>
      <c r="J7" s="630">
        <f>J8+J12+J20+J25+J33+J37</f>
        <v>2077836</v>
      </c>
      <c r="K7" s="631">
        <f>K8+K12+K20+K25+K33+K37</f>
        <v>1989988</v>
      </c>
      <c r="L7" s="632">
        <f aca="true" t="shared" si="3" ref="L7:L21">K7+J7</f>
        <v>4067824</v>
      </c>
      <c r="M7" s="633">
        <f aca="true" t="shared" si="4" ref="M7:M37">L7/$L$7</f>
        <v>1</v>
      </c>
      <c r="N7" s="630">
        <f>N8+N12+N20+N25+N33+N37</f>
        <v>2036771</v>
      </c>
      <c r="O7" s="631">
        <f>O8+O12+O20+O25+O33+O37</f>
        <v>1894581</v>
      </c>
      <c r="P7" s="632">
        <f aca="true" t="shared" si="5" ref="P7:P21">O7+N7</f>
        <v>3931352</v>
      </c>
      <c r="Q7" s="634">
        <f aca="true" t="shared" si="6" ref="Q7:Q13">IF(ISERROR(L7/P7-1),"         /0",(L7/P7-1))</f>
        <v>0.03471375750632344</v>
      </c>
    </row>
    <row r="8" spans="1:17" s="641" customFormat="1" ht="18.75" customHeight="1">
      <c r="A8" s="636" t="s">
        <v>256</v>
      </c>
      <c r="B8" s="637">
        <f>SUM(B9:B11)</f>
        <v>78713</v>
      </c>
      <c r="C8" s="638">
        <f>SUM(C9:C11)</f>
        <v>70648</v>
      </c>
      <c r="D8" s="638">
        <f t="shared" si="0"/>
        <v>149361</v>
      </c>
      <c r="E8" s="639">
        <f t="shared" si="1"/>
        <v>0.35126325518389695</v>
      </c>
      <c r="F8" s="637">
        <f>SUM(F9:F11)</f>
        <v>67987</v>
      </c>
      <c r="G8" s="638">
        <f>SUM(G9:G11)</f>
        <v>63726</v>
      </c>
      <c r="H8" s="638">
        <f t="shared" si="2"/>
        <v>131713</v>
      </c>
      <c r="I8" s="640">
        <f aca="true" t="shared" si="7" ref="I8:I13">IF(ISERROR(D8/H8-1),"         /0",(D8/H8-1))</f>
        <v>0.13398829272736945</v>
      </c>
      <c r="J8" s="637">
        <f>SUM(J9:J11)</f>
        <v>785301</v>
      </c>
      <c r="K8" s="638">
        <f>SUM(K9:K11)</f>
        <v>769376</v>
      </c>
      <c r="L8" s="638">
        <f t="shared" si="3"/>
        <v>1554677</v>
      </c>
      <c r="M8" s="639">
        <f t="shared" si="4"/>
        <v>0.3821888557617045</v>
      </c>
      <c r="N8" s="637">
        <f>SUM(N9:N11)</f>
        <v>722345</v>
      </c>
      <c r="O8" s="638">
        <f>SUM(O9:O11)</f>
        <v>705506</v>
      </c>
      <c r="P8" s="638">
        <f t="shared" si="5"/>
        <v>1427851</v>
      </c>
      <c r="Q8" s="640">
        <f t="shared" si="6"/>
        <v>0.08882299343558953</v>
      </c>
    </row>
    <row r="9" spans="1:17" ht="18.75" customHeight="1">
      <c r="A9" s="642" t="s">
        <v>257</v>
      </c>
      <c r="B9" s="643">
        <v>75655</v>
      </c>
      <c r="C9" s="644">
        <v>68702</v>
      </c>
      <c r="D9" s="644">
        <f t="shared" si="0"/>
        <v>144357</v>
      </c>
      <c r="E9" s="645">
        <f t="shared" si="1"/>
        <v>0.33949498013927204</v>
      </c>
      <c r="F9" s="643">
        <v>64824</v>
      </c>
      <c r="G9" s="644">
        <v>61630</v>
      </c>
      <c r="H9" s="644">
        <f t="shared" si="2"/>
        <v>126454</v>
      </c>
      <c r="I9" s="646">
        <f t="shared" si="7"/>
        <v>0.1415771743084442</v>
      </c>
      <c r="J9" s="643">
        <v>753913</v>
      </c>
      <c r="K9" s="644">
        <v>748730</v>
      </c>
      <c r="L9" s="644">
        <f t="shared" si="3"/>
        <v>1502643</v>
      </c>
      <c r="M9" s="645">
        <f t="shared" si="4"/>
        <v>0.36939725022518183</v>
      </c>
      <c r="N9" s="644">
        <v>689652</v>
      </c>
      <c r="O9" s="644">
        <v>685839</v>
      </c>
      <c r="P9" s="644">
        <f t="shared" si="5"/>
        <v>1375491</v>
      </c>
      <c r="Q9" s="646">
        <f t="shared" si="6"/>
        <v>0.09244117191606493</v>
      </c>
    </row>
    <row r="10" spans="1:17" ht="18.75" customHeight="1">
      <c r="A10" s="642" t="s">
        <v>258</v>
      </c>
      <c r="B10" s="643">
        <v>2724</v>
      </c>
      <c r="C10" s="644">
        <v>1704</v>
      </c>
      <c r="D10" s="644">
        <f t="shared" si="0"/>
        <v>4428</v>
      </c>
      <c r="E10" s="645">
        <f t="shared" si="1"/>
        <v>0.01041365345675441</v>
      </c>
      <c r="F10" s="643">
        <v>2801</v>
      </c>
      <c r="G10" s="644">
        <v>1903</v>
      </c>
      <c r="H10" s="644">
        <f>G10+F10</f>
        <v>4704</v>
      </c>
      <c r="I10" s="646">
        <f t="shared" si="7"/>
        <v>-0.058673469387755084</v>
      </c>
      <c r="J10" s="643">
        <v>27442</v>
      </c>
      <c r="K10" s="644">
        <v>17786</v>
      </c>
      <c r="L10" s="644">
        <f>K10+J10</f>
        <v>45228</v>
      </c>
      <c r="M10" s="645">
        <f t="shared" si="4"/>
        <v>0.011118475135600754</v>
      </c>
      <c r="N10" s="644">
        <v>28541</v>
      </c>
      <c r="O10" s="644">
        <v>17475</v>
      </c>
      <c r="P10" s="644">
        <f>O10+N10</f>
        <v>46016</v>
      </c>
      <c r="Q10" s="646">
        <f t="shared" si="6"/>
        <v>-0.017124478442280933</v>
      </c>
    </row>
    <row r="11" spans="1:17" ht="18.75" customHeight="1" thickBot="1">
      <c r="A11" s="647" t="s">
        <v>259</v>
      </c>
      <c r="B11" s="648">
        <v>334</v>
      </c>
      <c r="C11" s="649">
        <v>242</v>
      </c>
      <c r="D11" s="649">
        <f t="shared" si="0"/>
        <v>576</v>
      </c>
      <c r="E11" s="650">
        <f t="shared" si="1"/>
        <v>0.0013546215878704926</v>
      </c>
      <c r="F11" s="648">
        <v>362</v>
      </c>
      <c r="G11" s="649">
        <v>193</v>
      </c>
      <c r="H11" s="649">
        <f t="shared" si="2"/>
        <v>555</v>
      </c>
      <c r="I11" s="651">
        <f t="shared" si="7"/>
        <v>0.037837837837837895</v>
      </c>
      <c r="J11" s="648">
        <v>3946</v>
      </c>
      <c r="K11" s="649">
        <v>2860</v>
      </c>
      <c r="L11" s="649">
        <f t="shared" si="3"/>
        <v>6806</v>
      </c>
      <c r="M11" s="650">
        <f t="shared" si="4"/>
        <v>0.0016731304009219672</v>
      </c>
      <c r="N11" s="649">
        <v>4152</v>
      </c>
      <c r="O11" s="649">
        <v>2192</v>
      </c>
      <c r="P11" s="649">
        <f t="shared" si="5"/>
        <v>6344</v>
      </c>
      <c r="Q11" s="651">
        <f t="shared" si="6"/>
        <v>0.07282471626733922</v>
      </c>
    </row>
    <row r="12" spans="1:17" s="641" customFormat="1" ht="18.75" customHeight="1">
      <c r="A12" s="636" t="s">
        <v>217</v>
      </c>
      <c r="B12" s="637">
        <f>SUM(B13:B19)</f>
        <v>62629</v>
      </c>
      <c r="C12" s="638">
        <f>SUM(C13:C19)</f>
        <v>58929</v>
      </c>
      <c r="D12" s="638">
        <f t="shared" si="0"/>
        <v>121558</v>
      </c>
      <c r="E12" s="639">
        <f t="shared" si="1"/>
        <v>0.2858768940596551</v>
      </c>
      <c r="F12" s="637">
        <f>SUM(F13:F19)</f>
        <v>59659</v>
      </c>
      <c r="G12" s="638">
        <f>SUM(G13:G19)</f>
        <v>55832</v>
      </c>
      <c r="H12" s="638">
        <f t="shared" si="2"/>
        <v>115491</v>
      </c>
      <c r="I12" s="640">
        <f t="shared" si="7"/>
        <v>0.05253223194880996</v>
      </c>
      <c r="J12" s="637">
        <f>SUM(J13:J19)</f>
        <v>522401</v>
      </c>
      <c r="K12" s="638">
        <f>SUM(K13:K19)</f>
        <v>516901</v>
      </c>
      <c r="L12" s="638">
        <f t="shared" si="3"/>
        <v>1039302</v>
      </c>
      <c r="M12" s="639">
        <f t="shared" si="4"/>
        <v>0.2554933546780785</v>
      </c>
      <c r="N12" s="637">
        <f>SUM(N13:N19)</f>
        <v>532970</v>
      </c>
      <c r="O12" s="638">
        <f>SUM(O13:O19)</f>
        <v>534430</v>
      </c>
      <c r="P12" s="638">
        <f t="shared" si="5"/>
        <v>1067400</v>
      </c>
      <c r="Q12" s="640">
        <f t="shared" si="6"/>
        <v>-0.026323777403035375</v>
      </c>
    </row>
    <row r="13" spans="1:17" ht="18.75" customHeight="1">
      <c r="A13" s="652" t="s">
        <v>260</v>
      </c>
      <c r="B13" s="653">
        <v>18097</v>
      </c>
      <c r="C13" s="654">
        <v>15279</v>
      </c>
      <c r="D13" s="654">
        <f t="shared" si="0"/>
        <v>33376</v>
      </c>
      <c r="E13" s="655">
        <f t="shared" si="1"/>
        <v>0.07849279534160687</v>
      </c>
      <c r="F13" s="653">
        <v>19669</v>
      </c>
      <c r="G13" s="654">
        <v>15909</v>
      </c>
      <c r="H13" s="654">
        <f t="shared" si="2"/>
        <v>35578</v>
      </c>
      <c r="I13" s="656">
        <f t="shared" si="7"/>
        <v>-0.06189218056102086</v>
      </c>
      <c r="J13" s="653">
        <v>156752</v>
      </c>
      <c r="K13" s="654">
        <v>150175</v>
      </c>
      <c r="L13" s="654">
        <f t="shared" si="3"/>
        <v>306927</v>
      </c>
      <c r="M13" s="655">
        <f t="shared" si="4"/>
        <v>0.07545237945397834</v>
      </c>
      <c r="N13" s="654">
        <v>159409</v>
      </c>
      <c r="O13" s="654">
        <v>154994</v>
      </c>
      <c r="P13" s="654">
        <f t="shared" si="5"/>
        <v>314403</v>
      </c>
      <c r="Q13" s="656">
        <f t="shared" si="6"/>
        <v>-0.023778399061077704</v>
      </c>
    </row>
    <row r="14" spans="1:17" ht="18.75" customHeight="1">
      <c r="A14" s="652" t="s">
        <v>261</v>
      </c>
      <c r="B14" s="653">
        <v>15482</v>
      </c>
      <c r="C14" s="654">
        <v>15031</v>
      </c>
      <c r="D14" s="654">
        <f aca="true" t="shared" si="8" ref="D14:D19">C14+B14</f>
        <v>30513</v>
      </c>
      <c r="E14" s="655">
        <f t="shared" si="1"/>
        <v>0.0717596675532853</v>
      </c>
      <c r="F14" s="653">
        <v>12114</v>
      </c>
      <c r="G14" s="654">
        <v>11935</v>
      </c>
      <c r="H14" s="654">
        <f aca="true" t="shared" si="9" ref="H14:H19">G14+F14</f>
        <v>24049</v>
      </c>
      <c r="I14" s="656">
        <f aca="true" t="shared" si="10" ref="I14:I19">IF(ISERROR(D14/H14-1),"         /0",(D14/H14-1))</f>
        <v>0.26878456484677127</v>
      </c>
      <c r="J14" s="653">
        <v>126102</v>
      </c>
      <c r="K14" s="654">
        <v>129344</v>
      </c>
      <c r="L14" s="654">
        <f aca="true" t="shared" si="11" ref="L14:L19">K14+J14</f>
        <v>255446</v>
      </c>
      <c r="M14" s="655">
        <f t="shared" si="4"/>
        <v>0.06279671883542651</v>
      </c>
      <c r="N14" s="654">
        <v>111921</v>
      </c>
      <c r="O14" s="654">
        <v>113107</v>
      </c>
      <c r="P14" s="654">
        <f aca="true" t="shared" si="12" ref="P14:P19">O14+N14</f>
        <v>225028</v>
      </c>
      <c r="Q14" s="656">
        <f aca="true" t="shared" si="13" ref="Q14:Q19">IF(ISERROR(L14/P14-1),"         /0",(L14/P14-1))</f>
        <v>0.1351742894217609</v>
      </c>
    </row>
    <row r="15" spans="1:17" ht="18.75" customHeight="1">
      <c r="A15" s="652" t="s">
        <v>262</v>
      </c>
      <c r="B15" s="653">
        <v>11862</v>
      </c>
      <c r="C15" s="654">
        <v>12011</v>
      </c>
      <c r="D15" s="654">
        <f>C15+B15</f>
        <v>23873</v>
      </c>
      <c r="E15" s="655">
        <f t="shared" si="1"/>
        <v>0.0561438909153338</v>
      </c>
      <c r="F15" s="653">
        <v>11399</v>
      </c>
      <c r="G15" s="654">
        <v>11423</v>
      </c>
      <c r="H15" s="654">
        <f>G15+F15</f>
        <v>22822</v>
      </c>
      <c r="I15" s="656">
        <f>IF(ISERROR(D15/H15-1),"         /0",(D15/H15-1))</f>
        <v>0.046052055034615735</v>
      </c>
      <c r="J15" s="653">
        <v>97733</v>
      </c>
      <c r="K15" s="654">
        <v>96425</v>
      </c>
      <c r="L15" s="654">
        <f>K15+J15</f>
        <v>194158</v>
      </c>
      <c r="M15" s="655">
        <f t="shared" si="4"/>
        <v>0.047730186950074534</v>
      </c>
      <c r="N15" s="654">
        <v>107689</v>
      </c>
      <c r="O15" s="654">
        <v>107985</v>
      </c>
      <c r="P15" s="654">
        <f>O15+N15</f>
        <v>215674</v>
      </c>
      <c r="Q15" s="656">
        <f>IF(ISERROR(L15/P15-1),"         /0",(L15/P15-1))</f>
        <v>-0.09976167734636532</v>
      </c>
    </row>
    <row r="16" spans="1:17" ht="18.75" customHeight="1">
      <c r="A16" s="652" t="s">
        <v>263</v>
      </c>
      <c r="B16" s="653">
        <v>6416</v>
      </c>
      <c r="C16" s="654">
        <v>5985</v>
      </c>
      <c r="D16" s="654">
        <f t="shared" si="8"/>
        <v>12401</v>
      </c>
      <c r="E16" s="655">
        <f t="shared" si="1"/>
        <v>0.02916434429024649</v>
      </c>
      <c r="F16" s="653">
        <v>5589</v>
      </c>
      <c r="G16" s="654">
        <v>5504</v>
      </c>
      <c r="H16" s="654">
        <f t="shared" si="9"/>
        <v>11093</v>
      </c>
      <c r="I16" s="656">
        <f t="shared" si="10"/>
        <v>0.11791219688091581</v>
      </c>
      <c r="J16" s="653">
        <v>46180</v>
      </c>
      <c r="K16" s="654">
        <v>45820</v>
      </c>
      <c r="L16" s="654">
        <f t="shared" si="11"/>
        <v>92000</v>
      </c>
      <c r="M16" s="655">
        <f t="shared" si="4"/>
        <v>0.022616514382136493</v>
      </c>
      <c r="N16" s="654">
        <v>49099</v>
      </c>
      <c r="O16" s="654">
        <v>51076</v>
      </c>
      <c r="P16" s="654">
        <f t="shared" si="12"/>
        <v>100175</v>
      </c>
      <c r="Q16" s="656">
        <f t="shared" si="13"/>
        <v>-0.08160718742201145</v>
      </c>
    </row>
    <row r="17" spans="1:17" ht="18.75" customHeight="1">
      <c r="A17" s="652" t="s">
        <v>264</v>
      </c>
      <c r="B17" s="653">
        <v>5727</v>
      </c>
      <c r="C17" s="654">
        <v>5741</v>
      </c>
      <c r="D17" s="654">
        <f>C17+B17</f>
        <v>11468</v>
      </c>
      <c r="E17" s="655">
        <f t="shared" si="1"/>
        <v>0.0269701395307271</v>
      </c>
      <c r="F17" s="653">
        <v>5710</v>
      </c>
      <c r="G17" s="654">
        <v>5930</v>
      </c>
      <c r="H17" s="654">
        <f>G17+F17</f>
        <v>11640</v>
      </c>
      <c r="I17" s="656">
        <f>IF(ISERROR(D17/H17-1),"         /0",(D17/H17-1))</f>
        <v>-0.014776632302405446</v>
      </c>
      <c r="J17" s="653">
        <v>47224</v>
      </c>
      <c r="K17" s="654">
        <v>47917</v>
      </c>
      <c r="L17" s="654">
        <f>K17+J17</f>
        <v>95141</v>
      </c>
      <c r="M17" s="655">
        <f t="shared" si="4"/>
        <v>0.023388671682944003</v>
      </c>
      <c r="N17" s="654">
        <v>55741</v>
      </c>
      <c r="O17" s="654">
        <v>57248</v>
      </c>
      <c r="P17" s="654">
        <f>O17+N17</f>
        <v>112989</v>
      </c>
      <c r="Q17" s="656">
        <f>IF(ISERROR(L17/P17-1),"         /0",(L17/P17-1))</f>
        <v>-0.15796227951393493</v>
      </c>
    </row>
    <row r="18" spans="1:17" ht="18.75" customHeight="1">
      <c r="A18" s="652" t="s">
        <v>265</v>
      </c>
      <c r="B18" s="653">
        <v>4060</v>
      </c>
      <c r="C18" s="654">
        <v>3737</v>
      </c>
      <c r="D18" s="654">
        <f t="shared" si="8"/>
        <v>7797</v>
      </c>
      <c r="E18" s="655">
        <f t="shared" si="1"/>
        <v>0.01833677868164276</v>
      </c>
      <c r="F18" s="653">
        <v>4175</v>
      </c>
      <c r="G18" s="654">
        <v>4082</v>
      </c>
      <c r="H18" s="654">
        <f t="shared" si="9"/>
        <v>8257</v>
      </c>
      <c r="I18" s="656">
        <f t="shared" si="10"/>
        <v>-0.055710306406685284</v>
      </c>
      <c r="J18" s="653">
        <v>37942</v>
      </c>
      <c r="K18" s="654">
        <v>36520</v>
      </c>
      <c r="L18" s="654">
        <f t="shared" si="11"/>
        <v>74462</v>
      </c>
      <c r="M18" s="655">
        <f t="shared" si="4"/>
        <v>0.01830511841220269</v>
      </c>
      <c r="N18" s="654">
        <v>40518</v>
      </c>
      <c r="O18" s="654">
        <v>41546</v>
      </c>
      <c r="P18" s="654">
        <f t="shared" si="12"/>
        <v>82064</v>
      </c>
      <c r="Q18" s="656">
        <f t="shared" si="13"/>
        <v>-0.09263501657243123</v>
      </c>
    </row>
    <row r="19" spans="1:17" ht="18.75" customHeight="1">
      <c r="A19" s="652" t="s">
        <v>266</v>
      </c>
      <c r="B19" s="653">
        <v>985</v>
      </c>
      <c r="C19" s="654">
        <v>1145</v>
      </c>
      <c r="D19" s="654">
        <f t="shared" si="8"/>
        <v>2130</v>
      </c>
      <c r="E19" s="655">
        <f t="shared" si="1"/>
        <v>0.005009277746812759</v>
      </c>
      <c r="F19" s="653">
        <v>1003</v>
      </c>
      <c r="G19" s="654">
        <v>1049</v>
      </c>
      <c r="H19" s="654">
        <f t="shared" si="9"/>
        <v>2052</v>
      </c>
      <c r="I19" s="656">
        <f t="shared" si="10"/>
        <v>0.03801169590643272</v>
      </c>
      <c r="J19" s="653">
        <v>10468</v>
      </c>
      <c r="K19" s="654">
        <v>10700</v>
      </c>
      <c r="L19" s="654">
        <f t="shared" si="11"/>
        <v>21168</v>
      </c>
      <c r="M19" s="655">
        <f t="shared" si="4"/>
        <v>0.0052037649613159275</v>
      </c>
      <c r="N19" s="654">
        <v>8593</v>
      </c>
      <c r="O19" s="654">
        <v>8474</v>
      </c>
      <c r="P19" s="654">
        <f t="shared" si="12"/>
        <v>17067</v>
      </c>
      <c r="Q19" s="656">
        <f t="shared" si="13"/>
        <v>0.24028827561961674</v>
      </c>
    </row>
    <row r="20" spans="1:17" s="641" customFormat="1" ht="18.75" customHeight="1">
      <c r="A20" s="657" t="s">
        <v>229</v>
      </c>
      <c r="B20" s="658">
        <f>SUM(B21:B24)</f>
        <v>37312</v>
      </c>
      <c r="C20" s="659">
        <f>SUM(C21:C24)</f>
        <v>25239</v>
      </c>
      <c r="D20" s="659">
        <f t="shared" si="0"/>
        <v>62551</v>
      </c>
      <c r="E20" s="660">
        <f t="shared" si="1"/>
        <v>0.14710578983140135</v>
      </c>
      <c r="F20" s="658">
        <f>SUM(F21:F24)</f>
        <v>35666</v>
      </c>
      <c r="G20" s="659">
        <f>SUM(G21:G24)</f>
        <v>25588</v>
      </c>
      <c r="H20" s="659">
        <f t="shared" si="2"/>
        <v>61254</v>
      </c>
      <c r="I20" s="661">
        <f aca="true" t="shared" si="14" ref="I20:I37">IF(ISERROR(D20/H20-1),"         /0",(D20/H20-1))</f>
        <v>0.021174127403924548</v>
      </c>
      <c r="J20" s="658">
        <f>SUM(J21:J24)</f>
        <v>316013</v>
      </c>
      <c r="K20" s="659">
        <f>SUM(K21:K24)</f>
        <v>272891</v>
      </c>
      <c r="L20" s="659">
        <f t="shared" si="3"/>
        <v>588904</v>
      </c>
      <c r="M20" s="660">
        <f t="shared" si="4"/>
        <v>0.1447712585401925</v>
      </c>
      <c r="N20" s="658">
        <f>SUM(N21:N24)</f>
        <v>309869</v>
      </c>
      <c r="O20" s="659">
        <f>SUM(O21:O24)</f>
        <v>239878</v>
      </c>
      <c r="P20" s="659">
        <f t="shared" si="5"/>
        <v>549747</v>
      </c>
      <c r="Q20" s="662">
        <f aca="true" t="shared" si="15" ref="Q20:Q26">IF(ISERROR(L20/P20-1),"         /0",(L20/P20-1))</f>
        <v>0.07122731001715343</v>
      </c>
    </row>
    <row r="21" spans="1:17" ht="18.75" customHeight="1">
      <c r="A21" s="652" t="s">
        <v>267</v>
      </c>
      <c r="B21" s="653">
        <v>27945</v>
      </c>
      <c r="C21" s="654">
        <v>19239</v>
      </c>
      <c r="D21" s="654">
        <f t="shared" si="0"/>
        <v>47184</v>
      </c>
      <c r="E21" s="655">
        <f t="shared" si="1"/>
        <v>0.11096608507305784</v>
      </c>
      <c r="F21" s="653">
        <v>25446</v>
      </c>
      <c r="G21" s="654">
        <v>18220</v>
      </c>
      <c r="H21" s="654">
        <f t="shared" si="2"/>
        <v>43666</v>
      </c>
      <c r="I21" s="656">
        <f t="shared" si="14"/>
        <v>0.08056611551321402</v>
      </c>
      <c r="J21" s="653">
        <v>236812</v>
      </c>
      <c r="K21" s="654">
        <v>214618</v>
      </c>
      <c r="L21" s="654">
        <f t="shared" si="3"/>
        <v>451430</v>
      </c>
      <c r="M21" s="655">
        <f t="shared" si="4"/>
        <v>0.11097579442965085</v>
      </c>
      <c r="N21" s="653">
        <v>220881</v>
      </c>
      <c r="O21" s="654">
        <v>177395</v>
      </c>
      <c r="P21" s="644">
        <f t="shared" si="5"/>
        <v>398276</v>
      </c>
      <c r="Q21" s="656">
        <f t="shared" si="15"/>
        <v>0.13346021352027226</v>
      </c>
    </row>
    <row r="22" spans="1:17" ht="18.75" customHeight="1">
      <c r="A22" s="652" t="s">
        <v>268</v>
      </c>
      <c r="B22" s="653">
        <v>7897</v>
      </c>
      <c r="C22" s="654">
        <v>6000</v>
      </c>
      <c r="D22" s="654">
        <f>C22+B22</f>
        <v>13897</v>
      </c>
      <c r="E22" s="655">
        <f t="shared" si="1"/>
        <v>0.032682597580965686</v>
      </c>
      <c r="F22" s="653">
        <v>8217</v>
      </c>
      <c r="G22" s="654">
        <v>7368</v>
      </c>
      <c r="H22" s="654">
        <f>G22+F22</f>
        <v>15585</v>
      </c>
      <c r="I22" s="656">
        <f>IF(ISERROR(D22/H22-1),"         /0",(D22/H22-1))</f>
        <v>-0.1083092717356432</v>
      </c>
      <c r="J22" s="653">
        <v>66706</v>
      </c>
      <c r="K22" s="654">
        <v>58273</v>
      </c>
      <c r="L22" s="654">
        <f>K22+J22</f>
        <v>124979</v>
      </c>
      <c r="M22" s="655">
        <f t="shared" si="4"/>
        <v>0.030723797293098227</v>
      </c>
      <c r="N22" s="653">
        <v>73734</v>
      </c>
      <c r="O22" s="654">
        <v>62483</v>
      </c>
      <c r="P22" s="644">
        <f>O22+N22</f>
        <v>136217</v>
      </c>
      <c r="Q22" s="656">
        <f>IF(ISERROR(L22/P22-1),"         /0",(L22/P22-1))</f>
        <v>-0.08250071576969098</v>
      </c>
    </row>
    <row r="23" spans="1:17" ht="18.75" customHeight="1">
      <c r="A23" s="652" t="s">
        <v>269</v>
      </c>
      <c r="B23" s="653">
        <v>862</v>
      </c>
      <c r="C23" s="654"/>
      <c r="D23" s="654">
        <f>C23+B23</f>
        <v>862</v>
      </c>
      <c r="E23" s="655">
        <f t="shared" si="1"/>
        <v>0.0020272288346256328</v>
      </c>
      <c r="F23" s="653">
        <v>1155</v>
      </c>
      <c r="G23" s="654"/>
      <c r="H23" s="654">
        <f>G23+F23</f>
        <v>1155</v>
      </c>
      <c r="I23" s="656">
        <f t="shared" si="14"/>
        <v>-0.2536796536796537</v>
      </c>
      <c r="J23" s="653">
        <v>6488</v>
      </c>
      <c r="K23" s="654">
        <v>0</v>
      </c>
      <c r="L23" s="654">
        <f>K23+J23</f>
        <v>6488</v>
      </c>
      <c r="M23" s="655">
        <f t="shared" si="4"/>
        <v>0.0015949559272967562</v>
      </c>
      <c r="N23" s="653">
        <v>8723</v>
      </c>
      <c r="O23" s="654">
        <v>0</v>
      </c>
      <c r="P23" s="644">
        <f>O23+N23</f>
        <v>8723</v>
      </c>
      <c r="Q23" s="656">
        <f>IF(ISERROR(L23/P23-1),"         /0",(L23/P23-1))</f>
        <v>-0.2562191906454202</v>
      </c>
    </row>
    <row r="24" spans="1:17" ht="18.75" customHeight="1" thickBot="1">
      <c r="A24" s="652" t="s">
        <v>266</v>
      </c>
      <c r="B24" s="653">
        <v>608</v>
      </c>
      <c r="C24" s="654">
        <v>0</v>
      </c>
      <c r="D24" s="654">
        <f>C24+B24</f>
        <v>608</v>
      </c>
      <c r="E24" s="655">
        <f t="shared" si="1"/>
        <v>0.0014298783427521865</v>
      </c>
      <c r="F24" s="653">
        <v>848</v>
      </c>
      <c r="G24" s="654">
        <v>0</v>
      </c>
      <c r="H24" s="654">
        <f>G24+F24</f>
        <v>848</v>
      </c>
      <c r="I24" s="656">
        <f t="shared" si="14"/>
        <v>-0.28301886792452835</v>
      </c>
      <c r="J24" s="653">
        <v>6007</v>
      </c>
      <c r="K24" s="654">
        <v>0</v>
      </c>
      <c r="L24" s="654">
        <f>K24+J24</f>
        <v>6007</v>
      </c>
      <c r="M24" s="655">
        <f t="shared" si="4"/>
        <v>0.001476710890146673</v>
      </c>
      <c r="N24" s="653">
        <v>6531</v>
      </c>
      <c r="O24" s="654">
        <v>0</v>
      </c>
      <c r="P24" s="644">
        <f>O24+N24</f>
        <v>6531</v>
      </c>
      <c r="Q24" s="656">
        <f>IF(ISERROR(L24/P24-1),"         /0",(L24/P24-1))</f>
        <v>-0.08023273618128923</v>
      </c>
    </row>
    <row r="25" spans="1:17" s="641" customFormat="1" ht="18.75" customHeight="1">
      <c r="A25" s="636" t="s">
        <v>270</v>
      </c>
      <c r="B25" s="637">
        <f>SUM(B26:B32)</f>
        <v>42054</v>
      </c>
      <c r="C25" s="638">
        <f>SUM(C26:C32)</f>
        <v>40427</v>
      </c>
      <c r="D25" s="638">
        <f t="shared" si="0"/>
        <v>82481</v>
      </c>
      <c r="E25" s="639">
        <f t="shared" si="1"/>
        <v>0.19397663748115643</v>
      </c>
      <c r="F25" s="637">
        <f>SUM(F26:F32)</f>
        <v>44492</v>
      </c>
      <c r="G25" s="638">
        <f>SUM(G26:G32)</f>
        <v>37056</v>
      </c>
      <c r="H25" s="638">
        <f>G25+F25</f>
        <v>81548</v>
      </c>
      <c r="I25" s="640">
        <f t="shared" si="14"/>
        <v>0.011441114435669864</v>
      </c>
      <c r="J25" s="637">
        <f>SUM(J26:J32)</f>
        <v>400691</v>
      </c>
      <c r="K25" s="638">
        <f>SUM(K26:K32)</f>
        <v>384858</v>
      </c>
      <c r="L25" s="638">
        <f>K25+J25</f>
        <v>785549</v>
      </c>
      <c r="M25" s="639">
        <f t="shared" si="4"/>
        <v>0.1931128288736189</v>
      </c>
      <c r="N25" s="637">
        <f>SUM(N26:N32)</f>
        <v>418550</v>
      </c>
      <c r="O25" s="638">
        <f>SUM(O26:O32)</f>
        <v>371172</v>
      </c>
      <c r="P25" s="638">
        <f>O25+N25</f>
        <v>789722</v>
      </c>
      <c r="Q25" s="640">
        <f t="shared" si="15"/>
        <v>-0.005284137962472846</v>
      </c>
    </row>
    <row r="26" spans="1:17" s="663" customFormat="1" ht="18.75" customHeight="1">
      <c r="A26" s="642" t="s">
        <v>271</v>
      </c>
      <c r="B26" s="643">
        <v>28025</v>
      </c>
      <c r="C26" s="644">
        <v>27200</v>
      </c>
      <c r="D26" s="644">
        <f t="shared" si="0"/>
        <v>55225</v>
      </c>
      <c r="E26" s="645">
        <f t="shared" si="1"/>
        <v>0.12987669651067352</v>
      </c>
      <c r="F26" s="643">
        <v>29454</v>
      </c>
      <c r="G26" s="644">
        <v>22479</v>
      </c>
      <c r="H26" s="644">
        <f>G26+F26</f>
        <v>51933</v>
      </c>
      <c r="I26" s="646">
        <f t="shared" si="14"/>
        <v>0.06338936706910836</v>
      </c>
      <c r="J26" s="643">
        <v>273743</v>
      </c>
      <c r="K26" s="644">
        <v>269475</v>
      </c>
      <c r="L26" s="644">
        <f>K26+J26</f>
        <v>543218</v>
      </c>
      <c r="M26" s="645">
        <f t="shared" si="4"/>
        <v>0.13354019249603719</v>
      </c>
      <c r="N26" s="644">
        <v>271734</v>
      </c>
      <c r="O26" s="644">
        <v>235944</v>
      </c>
      <c r="P26" s="644">
        <f>O26+N26</f>
        <v>507678</v>
      </c>
      <c r="Q26" s="646">
        <f t="shared" si="15"/>
        <v>0.07000500317130154</v>
      </c>
    </row>
    <row r="27" spans="1:17" s="663" customFormat="1" ht="18.75" customHeight="1">
      <c r="A27" s="642" t="s">
        <v>272</v>
      </c>
      <c r="B27" s="643">
        <v>7717</v>
      </c>
      <c r="C27" s="644">
        <v>7897</v>
      </c>
      <c r="D27" s="644">
        <f aca="true" t="shared" si="16" ref="D27:D32">C27+B27</f>
        <v>15614</v>
      </c>
      <c r="E27" s="645">
        <f t="shared" si="1"/>
        <v>0.03672059283508658</v>
      </c>
      <c r="F27" s="643">
        <v>8712</v>
      </c>
      <c r="G27" s="644">
        <v>8984</v>
      </c>
      <c r="H27" s="644">
        <f aca="true" t="shared" si="17" ref="H27:H32">G27+F27</f>
        <v>17696</v>
      </c>
      <c r="I27" s="646">
        <f t="shared" si="14"/>
        <v>-0.11765370705244127</v>
      </c>
      <c r="J27" s="643">
        <v>67420</v>
      </c>
      <c r="K27" s="644">
        <v>64206</v>
      </c>
      <c r="L27" s="644">
        <f aca="true" t="shared" si="18" ref="L27:L32">K27+J27</f>
        <v>131626</v>
      </c>
      <c r="M27" s="645">
        <f t="shared" si="4"/>
        <v>0.03235784045720759</v>
      </c>
      <c r="N27" s="644">
        <v>83862</v>
      </c>
      <c r="O27" s="644">
        <v>80860</v>
      </c>
      <c r="P27" s="644">
        <f aca="true" t="shared" si="19" ref="P27:P32">O27+N27</f>
        <v>164722</v>
      </c>
      <c r="Q27" s="646">
        <f>IF(ISERROR(L27/P27-1),"         /0",(L27/P27-1))</f>
        <v>-0.20092033850973157</v>
      </c>
    </row>
    <row r="28" spans="1:17" s="663" customFormat="1" ht="18.75" customHeight="1">
      <c r="A28" s="642" t="s">
        <v>273</v>
      </c>
      <c r="B28" s="643">
        <v>2586</v>
      </c>
      <c r="C28" s="644">
        <v>2094</v>
      </c>
      <c r="D28" s="644">
        <f t="shared" si="16"/>
        <v>4680</v>
      </c>
      <c r="E28" s="645">
        <f t="shared" si="1"/>
        <v>0.011006300401447752</v>
      </c>
      <c r="F28" s="643">
        <v>2752</v>
      </c>
      <c r="G28" s="644">
        <v>2312</v>
      </c>
      <c r="H28" s="644">
        <f t="shared" si="17"/>
        <v>5064</v>
      </c>
      <c r="I28" s="646">
        <f t="shared" si="14"/>
        <v>-0.07582938388625593</v>
      </c>
      <c r="J28" s="643">
        <v>26543</v>
      </c>
      <c r="K28" s="644">
        <v>21929</v>
      </c>
      <c r="L28" s="644">
        <f t="shared" si="18"/>
        <v>48472</v>
      </c>
      <c r="M28" s="645">
        <f t="shared" si="4"/>
        <v>0.011915953099249131</v>
      </c>
      <c r="N28" s="644">
        <v>29692</v>
      </c>
      <c r="O28" s="644">
        <v>24025</v>
      </c>
      <c r="P28" s="644">
        <f t="shared" si="19"/>
        <v>53717</v>
      </c>
      <c r="Q28" s="646">
        <f>IF(ISERROR(L28/P28-1),"         /0",(L28/P28-1))</f>
        <v>-0.09764134259173074</v>
      </c>
    </row>
    <row r="29" spans="1:17" s="663" customFormat="1" ht="18.75" customHeight="1">
      <c r="A29" s="642" t="s">
        <v>274</v>
      </c>
      <c r="B29" s="643">
        <v>1583</v>
      </c>
      <c r="C29" s="644">
        <v>1366</v>
      </c>
      <c r="D29" s="644">
        <f t="shared" si="16"/>
        <v>2949</v>
      </c>
      <c r="E29" s="645">
        <f>D29/$D$7</f>
        <v>0.006935380317066115</v>
      </c>
      <c r="F29" s="643">
        <v>1429</v>
      </c>
      <c r="G29" s="644">
        <v>1238</v>
      </c>
      <c r="H29" s="644">
        <f t="shared" si="17"/>
        <v>2667</v>
      </c>
      <c r="I29" s="646">
        <f t="shared" si="14"/>
        <v>0.10573678290213717</v>
      </c>
      <c r="J29" s="643">
        <v>15055</v>
      </c>
      <c r="K29" s="644">
        <v>13404</v>
      </c>
      <c r="L29" s="644">
        <f t="shared" si="18"/>
        <v>28459</v>
      </c>
      <c r="M29" s="645">
        <f>L29/$L$7</f>
        <v>0.006996123726100244</v>
      </c>
      <c r="N29" s="644">
        <v>15365</v>
      </c>
      <c r="O29" s="644">
        <v>13358</v>
      </c>
      <c r="P29" s="644">
        <f t="shared" si="19"/>
        <v>28723</v>
      </c>
      <c r="Q29" s="646">
        <f>IF(ISERROR(L29/P29-1),"         /0",(L29/P29-1))</f>
        <v>-0.009191240469310302</v>
      </c>
    </row>
    <row r="30" spans="1:17" s="663" customFormat="1" ht="18.75" customHeight="1">
      <c r="A30" s="642" t="s">
        <v>275</v>
      </c>
      <c r="B30" s="643">
        <v>885</v>
      </c>
      <c r="C30" s="644">
        <v>789</v>
      </c>
      <c r="D30" s="644">
        <f t="shared" si="16"/>
        <v>1674</v>
      </c>
      <c r="E30" s="645">
        <f>D30/$D$7</f>
        <v>0.003936868989748619</v>
      </c>
      <c r="F30" s="643">
        <v>685</v>
      </c>
      <c r="G30" s="644">
        <v>788</v>
      </c>
      <c r="H30" s="644">
        <f t="shared" si="17"/>
        <v>1473</v>
      </c>
      <c r="I30" s="646">
        <f t="shared" si="14"/>
        <v>0.13645621181262735</v>
      </c>
      <c r="J30" s="643">
        <v>7267</v>
      </c>
      <c r="K30" s="644">
        <v>6811</v>
      </c>
      <c r="L30" s="644">
        <f t="shared" si="18"/>
        <v>14078</v>
      </c>
      <c r="M30" s="645">
        <f>L30/$L$7</f>
        <v>0.003460818363823017</v>
      </c>
      <c r="N30" s="644">
        <v>6610</v>
      </c>
      <c r="O30" s="644">
        <v>7593</v>
      </c>
      <c r="P30" s="644">
        <f t="shared" si="19"/>
        <v>14203</v>
      </c>
      <c r="Q30" s="646">
        <f>IF(ISERROR(L30/P30-1),"         /0",(L30/P30-1))</f>
        <v>-0.008800957544180754</v>
      </c>
    </row>
    <row r="31" spans="1:17" s="663" customFormat="1" ht="18.75" customHeight="1">
      <c r="A31" s="642" t="s">
        <v>276</v>
      </c>
      <c r="B31" s="643">
        <v>644</v>
      </c>
      <c r="C31" s="644">
        <v>512</v>
      </c>
      <c r="D31" s="644">
        <f t="shared" si="16"/>
        <v>1156</v>
      </c>
      <c r="E31" s="645">
        <f t="shared" si="1"/>
        <v>0.002718650270101197</v>
      </c>
      <c r="F31" s="643">
        <v>769</v>
      </c>
      <c r="G31" s="644">
        <v>685</v>
      </c>
      <c r="H31" s="644">
        <f t="shared" si="17"/>
        <v>1454</v>
      </c>
      <c r="I31" s="646">
        <f t="shared" si="14"/>
        <v>-0.20495185694635487</v>
      </c>
      <c r="J31" s="643">
        <v>4585</v>
      </c>
      <c r="K31" s="644">
        <v>4303</v>
      </c>
      <c r="L31" s="644">
        <f t="shared" si="18"/>
        <v>8888</v>
      </c>
      <c r="M31" s="645">
        <f t="shared" si="4"/>
        <v>0.0021849519546568385</v>
      </c>
      <c r="N31" s="644">
        <v>4909</v>
      </c>
      <c r="O31" s="644">
        <v>4346</v>
      </c>
      <c r="P31" s="644">
        <f t="shared" si="19"/>
        <v>9255</v>
      </c>
      <c r="Q31" s="646">
        <f aca="true" t="shared" si="20" ref="Q31:Q37">IF(ISERROR(L31/P31-1),"         /0",(L31/P31-1))</f>
        <v>-0.03965424095083736</v>
      </c>
    </row>
    <row r="32" spans="1:17" s="663" customFormat="1" ht="18.75" customHeight="1" thickBot="1">
      <c r="A32" s="642" t="s">
        <v>266</v>
      </c>
      <c r="B32" s="643">
        <v>614</v>
      </c>
      <c r="C32" s="644">
        <v>569</v>
      </c>
      <c r="D32" s="644">
        <f t="shared" si="16"/>
        <v>1183</v>
      </c>
      <c r="E32" s="645">
        <f t="shared" si="1"/>
        <v>0.002782148157032626</v>
      </c>
      <c r="F32" s="643">
        <v>691</v>
      </c>
      <c r="G32" s="644">
        <v>570</v>
      </c>
      <c r="H32" s="644">
        <f t="shared" si="17"/>
        <v>1261</v>
      </c>
      <c r="I32" s="646">
        <f t="shared" si="14"/>
        <v>-0.061855670103092786</v>
      </c>
      <c r="J32" s="643">
        <v>6078</v>
      </c>
      <c r="K32" s="644">
        <v>4730</v>
      </c>
      <c r="L32" s="644">
        <f t="shared" si="18"/>
        <v>10808</v>
      </c>
      <c r="M32" s="645">
        <f t="shared" si="4"/>
        <v>0.0026569487765449045</v>
      </c>
      <c r="N32" s="644">
        <v>6378</v>
      </c>
      <c r="O32" s="644">
        <v>5046</v>
      </c>
      <c r="P32" s="644">
        <f t="shared" si="19"/>
        <v>11424</v>
      </c>
      <c r="Q32" s="646">
        <f>IF(ISERROR(L32/P32-1),"         /0",(L32/P32-1))</f>
        <v>-0.05392156862745101</v>
      </c>
    </row>
    <row r="33" spans="1:17" s="641" customFormat="1" ht="18.75" customHeight="1">
      <c r="A33" s="636" t="s">
        <v>244</v>
      </c>
      <c r="B33" s="637">
        <f>SUM(B34:B36)</f>
        <v>4301</v>
      </c>
      <c r="C33" s="638">
        <f>SUM(C34:C36)</f>
        <v>3891</v>
      </c>
      <c r="D33" s="638">
        <f>C33+B33</f>
        <v>8192</v>
      </c>
      <c r="E33" s="639">
        <f t="shared" si="1"/>
        <v>0.019265729249713672</v>
      </c>
      <c r="F33" s="637">
        <f>SUM(F34:F36)</f>
        <v>4358</v>
      </c>
      <c r="G33" s="638">
        <f>SUM(G34:G36)</f>
        <v>3808</v>
      </c>
      <c r="H33" s="638">
        <f>G33+F33</f>
        <v>8166</v>
      </c>
      <c r="I33" s="640">
        <f t="shared" si="14"/>
        <v>0.003183933382316928</v>
      </c>
      <c r="J33" s="637">
        <f>SUM(J34:J36)</f>
        <v>46489</v>
      </c>
      <c r="K33" s="638">
        <f>SUM(K34:K36)</f>
        <v>43856</v>
      </c>
      <c r="L33" s="638">
        <f>K33+J33</f>
        <v>90345</v>
      </c>
      <c r="M33" s="639">
        <f t="shared" si="4"/>
        <v>0.022209662954936104</v>
      </c>
      <c r="N33" s="637">
        <f>SUM(N34:N36)</f>
        <v>47733</v>
      </c>
      <c r="O33" s="638">
        <f>SUM(O34:O36)</f>
        <v>42829</v>
      </c>
      <c r="P33" s="638">
        <f>O33+N33</f>
        <v>90562</v>
      </c>
      <c r="Q33" s="640">
        <f t="shared" si="20"/>
        <v>-0.0023961484949537315</v>
      </c>
    </row>
    <row r="34" spans="1:17" ht="18.75" customHeight="1">
      <c r="A34" s="642" t="s">
        <v>277</v>
      </c>
      <c r="B34" s="643">
        <v>2755</v>
      </c>
      <c r="C34" s="644">
        <v>2889</v>
      </c>
      <c r="D34" s="644">
        <f>C34+B34</f>
        <v>5644</v>
      </c>
      <c r="E34" s="645">
        <f t="shared" si="1"/>
        <v>0.013273410142258784</v>
      </c>
      <c r="F34" s="643">
        <v>3057</v>
      </c>
      <c r="G34" s="644">
        <v>2981</v>
      </c>
      <c r="H34" s="644">
        <f>G34+F34</f>
        <v>6038</v>
      </c>
      <c r="I34" s="646">
        <f t="shared" si="14"/>
        <v>-0.06525339516396156</v>
      </c>
      <c r="J34" s="643">
        <v>33092</v>
      </c>
      <c r="K34" s="644">
        <v>31571</v>
      </c>
      <c r="L34" s="644">
        <f>K34+J34</f>
        <v>64663</v>
      </c>
      <c r="M34" s="645">
        <f t="shared" si="4"/>
        <v>0.015896213798827087</v>
      </c>
      <c r="N34" s="644">
        <v>31918</v>
      </c>
      <c r="O34" s="644">
        <v>29957</v>
      </c>
      <c r="P34" s="644">
        <f>O34+N34</f>
        <v>61875</v>
      </c>
      <c r="Q34" s="646">
        <f t="shared" si="20"/>
        <v>0.04505858585858591</v>
      </c>
    </row>
    <row r="35" spans="1:17" ht="18.75" customHeight="1">
      <c r="A35" s="642" t="s">
        <v>278</v>
      </c>
      <c r="B35" s="643">
        <v>1450</v>
      </c>
      <c r="C35" s="644">
        <v>880</v>
      </c>
      <c r="D35" s="644">
        <f>C35+B35</f>
        <v>2330</v>
      </c>
      <c r="E35" s="645">
        <f t="shared" si="1"/>
        <v>0.005479632464823346</v>
      </c>
      <c r="F35" s="643">
        <v>1235</v>
      </c>
      <c r="G35" s="644">
        <v>729</v>
      </c>
      <c r="H35" s="644">
        <f>G35+F35</f>
        <v>1964</v>
      </c>
      <c r="I35" s="646">
        <f>IF(ISERROR(D35/H35-1),"         /0",(D35/H35-1))</f>
        <v>0.18635437881873718</v>
      </c>
      <c r="J35" s="643">
        <v>11963</v>
      </c>
      <c r="K35" s="644">
        <v>10502</v>
      </c>
      <c r="L35" s="644">
        <f>K35+J35</f>
        <v>22465</v>
      </c>
      <c r="M35" s="645">
        <f t="shared" si="4"/>
        <v>0.005522608647768439</v>
      </c>
      <c r="N35" s="644">
        <v>14874</v>
      </c>
      <c r="O35" s="644">
        <v>12548</v>
      </c>
      <c r="P35" s="644">
        <f>O35+N35</f>
        <v>27422</v>
      </c>
      <c r="Q35" s="646">
        <f>IF(ISERROR(L35/P35-1),"         /0",(L35/P35-1))</f>
        <v>-0.1807672671577566</v>
      </c>
    </row>
    <row r="36" spans="1:17" ht="18.75" customHeight="1" thickBot="1">
      <c r="A36" s="642" t="s">
        <v>266</v>
      </c>
      <c r="B36" s="643">
        <v>96</v>
      </c>
      <c r="C36" s="644">
        <v>122</v>
      </c>
      <c r="D36" s="644">
        <f>C36+B36</f>
        <v>218</v>
      </c>
      <c r="E36" s="645">
        <f t="shared" si="1"/>
        <v>0.0005126866426315406</v>
      </c>
      <c r="F36" s="643">
        <v>66</v>
      </c>
      <c r="G36" s="644">
        <v>98</v>
      </c>
      <c r="H36" s="644">
        <f>G36+F36</f>
        <v>164</v>
      </c>
      <c r="I36" s="646">
        <f t="shared" si="14"/>
        <v>0.3292682926829269</v>
      </c>
      <c r="J36" s="643">
        <v>1434</v>
      </c>
      <c r="K36" s="644">
        <v>1783</v>
      </c>
      <c r="L36" s="644">
        <f>K36+J36</f>
        <v>3217</v>
      </c>
      <c r="M36" s="645">
        <f t="shared" si="4"/>
        <v>0.0007908405083405772</v>
      </c>
      <c r="N36" s="644">
        <v>941</v>
      </c>
      <c r="O36" s="644">
        <v>324</v>
      </c>
      <c r="P36" s="644">
        <f>O36+N36</f>
        <v>1265</v>
      </c>
      <c r="Q36" s="646">
        <f t="shared" si="20"/>
        <v>1.5430830039525691</v>
      </c>
    </row>
    <row r="37" spans="1:17" ht="18.75" customHeight="1" thickBot="1">
      <c r="A37" s="664" t="s">
        <v>250</v>
      </c>
      <c r="B37" s="665">
        <v>775</v>
      </c>
      <c r="C37" s="666">
        <v>293</v>
      </c>
      <c r="D37" s="666">
        <f>C37+B37</f>
        <v>1068</v>
      </c>
      <c r="E37" s="667">
        <f t="shared" si="1"/>
        <v>0.002511694194176538</v>
      </c>
      <c r="F37" s="665">
        <v>763</v>
      </c>
      <c r="G37" s="666">
        <v>133</v>
      </c>
      <c r="H37" s="666">
        <f>G37+F37</f>
        <v>896</v>
      </c>
      <c r="I37" s="668">
        <f t="shared" si="14"/>
        <v>0.1919642857142858</v>
      </c>
      <c r="J37" s="665">
        <v>6941</v>
      </c>
      <c r="K37" s="666">
        <v>2106</v>
      </c>
      <c r="L37" s="666">
        <f>K37+J37</f>
        <v>9047</v>
      </c>
      <c r="M37" s="667">
        <f t="shared" si="4"/>
        <v>0.002224039191469444</v>
      </c>
      <c r="N37" s="665">
        <v>5304</v>
      </c>
      <c r="O37" s="666">
        <v>766</v>
      </c>
      <c r="P37" s="666">
        <f>O37+N37</f>
        <v>6070</v>
      </c>
      <c r="Q37" s="668">
        <f t="shared" si="20"/>
        <v>0.4904448105436574</v>
      </c>
    </row>
    <row r="38" ht="14.25">
      <c r="A38" s="255" t="s">
        <v>279</v>
      </c>
    </row>
    <row r="39" ht="14.25">
      <c r="A39" s="255" t="s">
        <v>111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8:Q65536 I38:I65536 Q3:Q6 I3:I6">
    <cfRule type="cellIs" priority="1" dxfId="0" operator="lessThan" stopIfTrue="1">
      <formula>0</formula>
    </cfRule>
  </conditionalFormatting>
  <conditionalFormatting sqref="Q7:Q37 I7:I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5" zoomScaleNormal="85" zoomScalePageLayoutView="0" workbookViewId="0" topLeftCell="A1">
      <selection activeCell="N58" sqref="N58:O58"/>
    </sheetView>
  </sheetViews>
  <sheetFormatPr defaultColWidth="9.140625" defaultRowHeight="12.75"/>
  <cols>
    <col min="1" max="1" width="20.7109375" style="669" customWidth="1"/>
    <col min="2" max="4" width="9.7109375" style="669" bestFit="1" customWidth="1"/>
    <col min="5" max="5" width="10.7109375" style="669" bestFit="1" customWidth="1"/>
    <col min="6" max="8" width="9.7109375" style="669" bestFit="1" customWidth="1"/>
    <col min="9" max="9" width="9.421875" style="669" bestFit="1" customWidth="1"/>
    <col min="10" max="11" width="11.140625" style="669" customWidth="1"/>
    <col min="12" max="12" width="11.421875" style="669" customWidth="1"/>
    <col min="13" max="13" width="10.7109375" style="669" bestFit="1" customWidth="1"/>
    <col min="14" max="14" width="10.8515625" style="669" customWidth="1"/>
    <col min="15" max="15" width="11.00390625" style="669" customWidth="1"/>
    <col min="16" max="16" width="11.28125" style="669" customWidth="1"/>
    <col min="17" max="17" width="9.421875" style="669" bestFit="1" customWidth="1"/>
    <col min="18" max="16384" width="9.140625" style="669" customWidth="1"/>
  </cols>
  <sheetData>
    <row r="1" spans="16:17" ht="18.75" thickBot="1">
      <c r="P1" s="670" t="s">
        <v>45</v>
      </c>
      <c r="Q1" s="671"/>
    </row>
    <row r="2" ht="5.25" customHeight="1" thickBot="1"/>
    <row r="3" spans="1:17" ht="30" customHeight="1" thickBot="1">
      <c r="A3" s="672" t="s">
        <v>280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1:17" s="679" customFormat="1" ht="15.75" customHeight="1" thickBot="1">
      <c r="A4" s="675" t="s">
        <v>281</v>
      </c>
      <c r="B4" s="676" t="s">
        <v>84</v>
      </c>
      <c r="C4" s="677"/>
      <c r="D4" s="677"/>
      <c r="E4" s="677"/>
      <c r="F4" s="677"/>
      <c r="G4" s="677"/>
      <c r="H4" s="677"/>
      <c r="I4" s="678"/>
      <c r="J4" s="676" t="s">
        <v>85</v>
      </c>
      <c r="K4" s="677"/>
      <c r="L4" s="677"/>
      <c r="M4" s="677"/>
      <c r="N4" s="677"/>
      <c r="O4" s="677"/>
      <c r="P4" s="677"/>
      <c r="Q4" s="678"/>
    </row>
    <row r="5" spans="1:17" s="685" customFormat="1" ht="26.25" customHeight="1">
      <c r="A5" s="680"/>
      <c r="B5" s="681" t="s">
        <v>86</v>
      </c>
      <c r="C5" s="682"/>
      <c r="D5" s="682"/>
      <c r="E5" s="683" t="s">
        <v>87</v>
      </c>
      <c r="F5" s="681" t="s">
        <v>88</v>
      </c>
      <c r="G5" s="682"/>
      <c r="H5" s="682"/>
      <c r="I5" s="684" t="s">
        <v>89</v>
      </c>
      <c r="J5" s="681" t="s">
        <v>254</v>
      </c>
      <c r="K5" s="682"/>
      <c r="L5" s="682"/>
      <c r="M5" s="683" t="s">
        <v>87</v>
      </c>
      <c r="N5" s="681" t="s">
        <v>255</v>
      </c>
      <c r="O5" s="682"/>
      <c r="P5" s="682"/>
      <c r="Q5" s="683" t="s">
        <v>89</v>
      </c>
    </row>
    <row r="6" spans="1:17" s="691" customFormat="1" ht="14.25" thickBot="1">
      <c r="A6" s="686"/>
      <c r="B6" s="687" t="s">
        <v>56</v>
      </c>
      <c r="C6" s="688" t="s">
        <v>57</v>
      </c>
      <c r="D6" s="688" t="s">
        <v>58</v>
      </c>
      <c r="E6" s="689"/>
      <c r="F6" s="687" t="s">
        <v>56</v>
      </c>
      <c r="G6" s="688" t="s">
        <v>57</v>
      </c>
      <c r="H6" s="688" t="s">
        <v>58</v>
      </c>
      <c r="I6" s="690"/>
      <c r="J6" s="687" t="s">
        <v>56</v>
      </c>
      <c r="K6" s="688" t="s">
        <v>57</v>
      </c>
      <c r="L6" s="688" t="s">
        <v>58</v>
      </c>
      <c r="M6" s="689"/>
      <c r="N6" s="687" t="s">
        <v>56</v>
      </c>
      <c r="O6" s="688" t="s">
        <v>57</v>
      </c>
      <c r="P6" s="688" t="s">
        <v>58</v>
      </c>
      <c r="Q6" s="689"/>
    </row>
    <row r="7" spans="1:17" s="698" customFormat="1" ht="18" customHeight="1" thickBot="1">
      <c r="A7" s="692" t="s">
        <v>49</v>
      </c>
      <c r="B7" s="693">
        <f>B8+B20+B33+B42+B51+B58</f>
        <v>225784</v>
      </c>
      <c r="C7" s="694">
        <f>C8+C20+C33+C42+C51+C58</f>
        <v>199427</v>
      </c>
      <c r="D7" s="695">
        <f>C7+B7</f>
        <v>425211</v>
      </c>
      <c r="E7" s="696">
        <f aca="true" t="shared" si="0" ref="E7:E58">D7/$D$7</f>
        <v>1</v>
      </c>
      <c r="F7" s="693">
        <f>F8+F20+F33+F42+F51+F58</f>
        <v>212925</v>
      </c>
      <c r="G7" s="694">
        <f>G8+G20+G33+G42+G51+G58</f>
        <v>186143</v>
      </c>
      <c r="H7" s="695">
        <f>G7+F7</f>
        <v>399068</v>
      </c>
      <c r="I7" s="697">
        <f>IF(ISERROR(D7/H7-1),"         /0",(D7/H7-1))</f>
        <v>0.06551013862299149</v>
      </c>
      <c r="J7" s="693">
        <f>J8+J20+J33+J42+J51+J58</f>
        <v>2077836</v>
      </c>
      <c r="K7" s="694">
        <f>K8+K20+K33+K42+K51+K58</f>
        <v>1989988</v>
      </c>
      <c r="L7" s="695">
        <f>K7+J7</f>
        <v>4067824</v>
      </c>
      <c r="M7" s="696">
        <f aca="true" t="shared" si="1" ref="M7:M58">L7/$L$7</f>
        <v>1</v>
      </c>
      <c r="N7" s="693">
        <f>N8+N20+N33+N42+N51+N58</f>
        <v>2036771</v>
      </c>
      <c r="O7" s="694">
        <f>O8+O20+O33+O42+O51+O58</f>
        <v>1894581</v>
      </c>
      <c r="P7" s="695">
        <f>O7+N7</f>
        <v>3931352</v>
      </c>
      <c r="Q7" s="697">
        <f>IF(ISERROR(L7/P7-1),"         /0",(L7/P7-1))</f>
        <v>0.03471375750632344</v>
      </c>
    </row>
    <row r="8" spans="1:17" s="704" customFormat="1" ht="18.75" customHeight="1">
      <c r="A8" s="699" t="s">
        <v>256</v>
      </c>
      <c r="B8" s="700">
        <f>SUM(B9:B19)</f>
        <v>78713</v>
      </c>
      <c r="C8" s="701">
        <f>SUM(C9:C19)</f>
        <v>70648</v>
      </c>
      <c r="D8" s="701">
        <f>C8+B8</f>
        <v>149361</v>
      </c>
      <c r="E8" s="702">
        <f t="shared" si="0"/>
        <v>0.35126325518389695</v>
      </c>
      <c r="F8" s="700">
        <f>SUM(F9:F19)</f>
        <v>67987</v>
      </c>
      <c r="G8" s="701">
        <f>SUM(G9:G19)</f>
        <v>63726</v>
      </c>
      <c r="H8" s="701">
        <f>G8+F8</f>
        <v>131713</v>
      </c>
      <c r="I8" s="703">
        <f>IF(ISERROR(D8/H8-1),"         /0",(D8/H8-1))</f>
        <v>0.13398829272736945</v>
      </c>
      <c r="J8" s="700">
        <f>SUM(J9:J19)</f>
        <v>785301</v>
      </c>
      <c r="K8" s="701">
        <f>SUM(K9:K19)</f>
        <v>769376</v>
      </c>
      <c r="L8" s="701">
        <f>K8+J8</f>
        <v>1554677</v>
      </c>
      <c r="M8" s="702">
        <f t="shared" si="1"/>
        <v>0.3821888557617045</v>
      </c>
      <c r="N8" s="700">
        <f>SUM(N9:N19)</f>
        <v>722345</v>
      </c>
      <c r="O8" s="701">
        <f>SUM(O9:O19)</f>
        <v>705506</v>
      </c>
      <c r="P8" s="701">
        <f>O8+N8</f>
        <v>1427851</v>
      </c>
      <c r="Q8" s="703">
        <f>IF(ISERROR(L8/P8-1),"         /0",(L8/P8-1))</f>
        <v>0.08882299343558953</v>
      </c>
    </row>
    <row r="9" spans="1:17" ht="18.75" customHeight="1">
      <c r="A9" s="705" t="s">
        <v>92</v>
      </c>
      <c r="B9" s="706">
        <v>32345</v>
      </c>
      <c r="C9" s="707">
        <v>30468</v>
      </c>
      <c r="D9" s="707">
        <f>C9+B9</f>
        <v>62813</v>
      </c>
      <c r="E9" s="708">
        <f t="shared" si="0"/>
        <v>0.1477219545119952</v>
      </c>
      <c r="F9" s="706">
        <v>29952</v>
      </c>
      <c r="G9" s="707">
        <v>28746</v>
      </c>
      <c r="H9" s="707">
        <f>G9+F9</f>
        <v>58698</v>
      </c>
      <c r="I9" s="709">
        <f>IF(ISERROR(D9/H9-1),"         /0",(D9/H9-1))</f>
        <v>0.07010460322327838</v>
      </c>
      <c r="J9" s="706">
        <v>309985</v>
      </c>
      <c r="K9" s="707">
        <v>319370</v>
      </c>
      <c r="L9" s="707">
        <f>K9+J9</f>
        <v>629355</v>
      </c>
      <c r="M9" s="708">
        <f t="shared" si="1"/>
        <v>0.1547153957496686</v>
      </c>
      <c r="N9" s="707">
        <v>310066</v>
      </c>
      <c r="O9" s="707">
        <v>320374</v>
      </c>
      <c r="P9" s="707">
        <f>O9+N9</f>
        <v>630440</v>
      </c>
      <c r="Q9" s="709">
        <f>IF(ISERROR(L9/P9-1),"         /0",(L9/P9-1))</f>
        <v>-0.0017210202398324492</v>
      </c>
    </row>
    <row r="10" spans="1:17" ht="18.75" customHeight="1">
      <c r="A10" s="705" t="s">
        <v>115</v>
      </c>
      <c r="B10" s="706">
        <v>15189</v>
      </c>
      <c r="C10" s="707">
        <v>14441</v>
      </c>
      <c r="D10" s="707">
        <f aca="true" t="shared" si="2" ref="D10:D18">C10+B10</f>
        <v>29630</v>
      </c>
      <c r="E10" s="708">
        <f t="shared" si="0"/>
        <v>0.06968305147326856</v>
      </c>
      <c r="F10" s="706">
        <v>16044</v>
      </c>
      <c r="G10" s="707">
        <v>16278</v>
      </c>
      <c r="H10" s="707">
        <f aca="true" t="shared" si="3" ref="H10:H18">G10+F10</f>
        <v>32322</v>
      </c>
      <c r="I10" s="709">
        <f aca="true" t="shared" si="4" ref="I10:I18">IF(ISERROR(D10/H10-1),"         /0",(D10/H10-1))</f>
        <v>-0.0832869253140276</v>
      </c>
      <c r="J10" s="706">
        <v>161052</v>
      </c>
      <c r="K10" s="707">
        <v>166941</v>
      </c>
      <c r="L10" s="707">
        <f aca="true" t="shared" si="5" ref="L10:L18">K10+J10</f>
        <v>327993</v>
      </c>
      <c r="M10" s="708">
        <f t="shared" si="1"/>
        <v>0.08063106958413147</v>
      </c>
      <c r="N10" s="707">
        <v>195992</v>
      </c>
      <c r="O10" s="707">
        <v>201386</v>
      </c>
      <c r="P10" s="707">
        <f aca="true" t="shared" si="6" ref="P10:P18">O10+N10</f>
        <v>397378</v>
      </c>
      <c r="Q10" s="709">
        <f aca="true" t="shared" si="7" ref="Q10:Q18">IF(ISERROR(L10/P10-1),"         /0",(L10/P10-1))</f>
        <v>-0.17460704920755554</v>
      </c>
    </row>
    <row r="11" spans="1:17" ht="18.75" customHeight="1">
      <c r="A11" s="705" t="s">
        <v>116</v>
      </c>
      <c r="B11" s="706">
        <v>7941</v>
      </c>
      <c r="C11" s="707">
        <v>7970</v>
      </c>
      <c r="D11" s="707">
        <f t="shared" si="2"/>
        <v>15911</v>
      </c>
      <c r="E11" s="708">
        <f t="shared" si="0"/>
        <v>0.0374190695913323</v>
      </c>
      <c r="F11" s="706">
        <v>5211</v>
      </c>
      <c r="G11" s="707">
        <v>5356</v>
      </c>
      <c r="H11" s="707">
        <f t="shared" si="3"/>
        <v>10567</v>
      </c>
      <c r="I11" s="709">
        <f t="shared" si="4"/>
        <v>0.5057253714393868</v>
      </c>
      <c r="J11" s="706">
        <v>75082</v>
      </c>
      <c r="K11" s="707">
        <v>79912</v>
      </c>
      <c r="L11" s="707">
        <f t="shared" si="5"/>
        <v>154994</v>
      </c>
      <c r="M11" s="708">
        <f t="shared" si="1"/>
        <v>0.038102435110270255</v>
      </c>
      <c r="N11" s="707">
        <v>67146</v>
      </c>
      <c r="O11" s="707">
        <v>66545</v>
      </c>
      <c r="P11" s="707">
        <f t="shared" si="6"/>
        <v>133691</v>
      </c>
      <c r="Q11" s="709">
        <f t="shared" si="7"/>
        <v>0.1593450568849062</v>
      </c>
    </row>
    <row r="12" spans="1:17" ht="18.75" customHeight="1">
      <c r="A12" s="705" t="s">
        <v>121</v>
      </c>
      <c r="B12" s="706">
        <v>5980</v>
      </c>
      <c r="C12" s="707">
        <v>5510</v>
      </c>
      <c r="D12" s="707">
        <f t="shared" si="2"/>
        <v>11490</v>
      </c>
      <c r="E12" s="708">
        <f t="shared" si="0"/>
        <v>0.027021878549708264</v>
      </c>
      <c r="F12" s="706">
        <v>5133</v>
      </c>
      <c r="G12" s="707">
        <v>4464</v>
      </c>
      <c r="H12" s="707">
        <f t="shared" si="3"/>
        <v>9597</v>
      </c>
      <c r="I12" s="709">
        <f t="shared" si="4"/>
        <v>0.19724914035636143</v>
      </c>
      <c r="J12" s="706">
        <v>72530</v>
      </c>
      <c r="K12" s="707">
        <v>72069</v>
      </c>
      <c r="L12" s="707">
        <f t="shared" si="5"/>
        <v>144599</v>
      </c>
      <c r="M12" s="708">
        <f t="shared" si="1"/>
        <v>0.0355470148167669</v>
      </c>
      <c r="N12" s="707">
        <v>21155</v>
      </c>
      <c r="O12" s="707">
        <v>20602</v>
      </c>
      <c r="P12" s="707">
        <f t="shared" si="6"/>
        <v>41757</v>
      </c>
      <c r="Q12" s="709">
        <f t="shared" si="7"/>
        <v>2.4628685010896376</v>
      </c>
    </row>
    <row r="13" spans="1:17" ht="18.75" customHeight="1">
      <c r="A13" s="705" t="s">
        <v>122</v>
      </c>
      <c r="B13" s="706">
        <v>5016</v>
      </c>
      <c r="C13" s="707">
        <v>4042</v>
      </c>
      <c r="D13" s="707">
        <f t="shared" si="2"/>
        <v>9058</v>
      </c>
      <c r="E13" s="708">
        <f t="shared" si="0"/>
        <v>0.021302365178699517</v>
      </c>
      <c r="F13" s="706">
        <v>3868</v>
      </c>
      <c r="G13" s="707">
        <v>3712</v>
      </c>
      <c r="H13" s="707">
        <f t="shared" si="3"/>
        <v>7580</v>
      </c>
      <c r="I13" s="709">
        <f t="shared" si="4"/>
        <v>0.1949868073878629</v>
      </c>
      <c r="J13" s="706">
        <v>57708</v>
      </c>
      <c r="K13" s="707">
        <v>53458</v>
      </c>
      <c r="L13" s="707">
        <f t="shared" si="5"/>
        <v>111166</v>
      </c>
      <c r="M13" s="708">
        <f t="shared" si="1"/>
        <v>0.027328124323962887</v>
      </c>
      <c r="N13" s="707">
        <v>38243</v>
      </c>
      <c r="O13" s="707">
        <v>38347</v>
      </c>
      <c r="P13" s="707">
        <f t="shared" si="6"/>
        <v>76590</v>
      </c>
      <c r="Q13" s="709">
        <f t="shared" si="7"/>
        <v>0.45144274709492094</v>
      </c>
    </row>
    <row r="14" spans="1:17" ht="18.75" customHeight="1">
      <c r="A14" s="705" t="s">
        <v>124</v>
      </c>
      <c r="B14" s="706">
        <v>4109</v>
      </c>
      <c r="C14" s="707">
        <v>3717</v>
      </c>
      <c r="D14" s="707">
        <f>C14+B14</f>
        <v>7826</v>
      </c>
      <c r="E14" s="708">
        <f t="shared" si="0"/>
        <v>0.018404980115754296</v>
      </c>
      <c r="F14" s="706"/>
      <c r="G14" s="707"/>
      <c r="H14" s="707">
        <f>G14+F14</f>
        <v>0</v>
      </c>
      <c r="I14" s="709" t="str">
        <f>IF(ISERROR(D14/H14-1),"         /0",(D14/H14-1))</f>
        <v>         /0</v>
      </c>
      <c r="J14" s="706">
        <v>29062</v>
      </c>
      <c r="K14" s="707">
        <v>27211</v>
      </c>
      <c r="L14" s="707">
        <f>K14+J14</f>
        <v>56273</v>
      </c>
      <c r="M14" s="708">
        <f t="shared" si="1"/>
        <v>0.013833686019847467</v>
      </c>
      <c r="N14" s="707"/>
      <c r="O14" s="707"/>
      <c r="P14" s="707">
        <f>O14+N14</f>
        <v>0</v>
      </c>
      <c r="Q14" s="709" t="str">
        <f>IF(ISERROR(L14/P14-1),"         /0",(L14/P14-1))</f>
        <v>         /0</v>
      </c>
    </row>
    <row r="15" spans="1:17" ht="18.75" customHeight="1">
      <c r="A15" s="705" t="s">
        <v>127</v>
      </c>
      <c r="B15" s="706">
        <v>2256</v>
      </c>
      <c r="C15" s="707">
        <v>1704</v>
      </c>
      <c r="D15" s="707">
        <f t="shared" si="2"/>
        <v>3960</v>
      </c>
      <c r="E15" s="708">
        <f t="shared" si="0"/>
        <v>0.009313023416609636</v>
      </c>
      <c r="F15" s="706">
        <v>2418</v>
      </c>
      <c r="G15" s="707">
        <v>1903</v>
      </c>
      <c r="H15" s="707">
        <f t="shared" si="3"/>
        <v>4321</v>
      </c>
      <c r="I15" s="709">
        <f t="shared" si="4"/>
        <v>-0.08354547558435543</v>
      </c>
      <c r="J15" s="706">
        <v>22493</v>
      </c>
      <c r="K15" s="707">
        <v>17786</v>
      </c>
      <c r="L15" s="707">
        <f t="shared" si="5"/>
        <v>40279</v>
      </c>
      <c r="M15" s="708">
        <f t="shared" si="1"/>
        <v>0.00990185416084865</v>
      </c>
      <c r="N15" s="707">
        <v>23121</v>
      </c>
      <c r="O15" s="707">
        <v>17475</v>
      </c>
      <c r="P15" s="707">
        <f t="shared" si="6"/>
        <v>40596</v>
      </c>
      <c r="Q15" s="709">
        <f t="shared" si="7"/>
        <v>-0.007808651098630381</v>
      </c>
    </row>
    <row r="16" spans="1:17" ht="18.75" customHeight="1">
      <c r="A16" s="705" t="s">
        <v>125</v>
      </c>
      <c r="B16" s="706">
        <v>1805</v>
      </c>
      <c r="C16" s="707">
        <v>1446</v>
      </c>
      <c r="D16" s="707">
        <f t="shared" si="2"/>
        <v>3251</v>
      </c>
      <c r="E16" s="708">
        <f t="shared" si="0"/>
        <v>0.007645615941262103</v>
      </c>
      <c r="F16" s="706">
        <v>1457</v>
      </c>
      <c r="G16" s="707">
        <v>1860</v>
      </c>
      <c r="H16" s="707">
        <f t="shared" si="3"/>
        <v>3317</v>
      </c>
      <c r="I16" s="709">
        <f t="shared" si="4"/>
        <v>-0.01989749773892069</v>
      </c>
      <c r="J16" s="706">
        <v>14627</v>
      </c>
      <c r="K16" s="707">
        <v>16305</v>
      </c>
      <c r="L16" s="707">
        <f t="shared" si="5"/>
        <v>30932</v>
      </c>
      <c r="M16" s="708">
        <f t="shared" si="1"/>
        <v>0.007604065465959196</v>
      </c>
      <c r="N16" s="707">
        <v>16685</v>
      </c>
      <c r="O16" s="707">
        <v>17269</v>
      </c>
      <c r="P16" s="707">
        <f t="shared" si="6"/>
        <v>33954</v>
      </c>
      <c r="Q16" s="709">
        <f t="shared" si="7"/>
        <v>-0.08900276845143429</v>
      </c>
    </row>
    <row r="17" spans="1:17" ht="18.75" customHeight="1">
      <c r="A17" s="705" t="s">
        <v>114</v>
      </c>
      <c r="B17" s="706">
        <v>1645</v>
      </c>
      <c r="C17" s="707">
        <v>1270</v>
      </c>
      <c r="D17" s="707">
        <f t="shared" si="2"/>
        <v>2915</v>
      </c>
      <c r="E17" s="708">
        <f t="shared" si="0"/>
        <v>0.006855420015004316</v>
      </c>
      <c r="F17" s="706">
        <v>1378</v>
      </c>
      <c r="G17" s="707">
        <v>1070</v>
      </c>
      <c r="H17" s="707">
        <f t="shared" si="3"/>
        <v>2448</v>
      </c>
      <c r="I17" s="709">
        <f t="shared" si="4"/>
        <v>0.19076797385620914</v>
      </c>
      <c r="J17" s="706">
        <v>19122</v>
      </c>
      <c r="K17" s="707">
        <v>14687</v>
      </c>
      <c r="L17" s="707">
        <f t="shared" si="5"/>
        <v>33809</v>
      </c>
      <c r="M17" s="708">
        <f t="shared" si="1"/>
        <v>0.008311323203757095</v>
      </c>
      <c r="N17" s="707">
        <v>22267</v>
      </c>
      <c r="O17" s="707">
        <v>17784</v>
      </c>
      <c r="P17" s="707">
        <f t="shared" si="6"/>
        <v>40051</v>
      </c>
      <c r="Q17" s="709">
        <f t="shared" si="7"/>
        <v>-0.15585128960575267</v>
      </c>
    </row>
    <row r="18" spans="1:17" ht="18.75" customHeight="1">
      <c r="A18" s="705" t="s">
        <v>94</v>
      </c>
      <c r="B18" s="706">
        <v>2158</v>
      </c>
      <c r="C18" s="707"/>
      <c r="D18" s="707">
        <f t="shared" si="2"/>
        <v>2158</v>
      </c>
      <c r="E18" s="708">
        <f t="shared" si="0"/>
        <v>0.0050751274073342414</v>
      </c>
      <c r="F18" s="706">
        <v>1820</v>
      </c>
      <c r="G18" s="707"/>
      <c r="H18" s="707">
        <f t="shared" si="3"/>
        <v>1820</v>
      </c>
      <c r="I18" s="709">
        <f t="shared" si="4"/>
        <v>0.18571428571428572</v>
      </c>
      <c r="J18" s="706">
        <v>19904</v>
      </c>
      <c r="K18" s="707"/>
      <c r="L18" s="707">
        <f t="shared" si="5"/>
        <v>19904</v>
      </c>
      <c r="M18" s="708">
        <f t="shared" si="1"/>
        <v>0.004893033720239617</v>
      </c>
      <c r="N18" s="707">
        <v>19838</v>
      </c>
      <c r="O18" s="707"/>
      <c r="P18" s="707">
        <f t="shared" si="6"/>
        <v>19838</v>
      </c>
      <c r="Q18" s="709">
        <f t="shared" si="7"/>
        <v>0.0033269482810767137</v>
      </c>
    </row>
    <row r="19" spans="1:17" ht="18.75" customHeight="1" thickBot="1">
      <c r="A19" s="705" t="s">
        <v>147</v>
      </c>
      <c r="B19" s="706">
        <v>269</v>
      </c>
      <c r="C19" s="707">
        <v>80</v>
      </c>
      <c r="D19" s="707">
        <f aca="true" t="shared" si="8" ref="D19:D43">C19+B19</f>
        <v>349</v>
      </c>
      <c r="E19" s="708">
        <f t="shared" si="0"/>
        <v>0.0008207689829284755</v>
      </c>
      <c r="F19" s="706">
        <v>706</v>
      </c>
      <c r="G19" s="707">
        <v>337</v>
      </c>
      <c r="H19" s="707">
        <f aca="true" t="shared" si="9" ref="H19:H43">G19+F19</f>
        <v>1043</v>
      </c>
      <c r="I19" s="709">
        <f aca="true" t="shared" si="10" ref="I19:I32">IF(ISERROR(D19/H19-1),"         /0",(D19/H19-1))</f>
        <v>-0.6653883029721956</v>
      </c>
      <c r="J19" s="706">
        <v>3736</v>
      </c>
      <c r="K19" s="707">
        <v>1637</v>
      </c>
      <c r="L19" s="707">
        <f aca="true" t="shared" si="11" ref="L19:L43">K19+J19</f>
        <v>5373</v>
      </c>
      <c r="M19" s="708">
        <f t="shared" si="1"/>
        <v>0.0013208536062523845</v>
      </c>
      <c r="N19" s="707">
        <v>7832</v>
      </c>
      <c r="O19" s="707">
        <v>5724</v>
      </c>
      <c r="P19" s="707">
        <f aca="true" t="shared" si="12" ref="P19:P43">O19+N19</f>
        <v>13556</v>
      </c>
      <c r="Q19" s="709">
        <f aca="true" t="shared" si="13" ref="Q19:Q32">IF(ISERROR(L19/P19-1),"         /0",(L19/P19-1))</f>
        <v>-0.6036441428149897</v>
      </c>
    </row>
    <row r="20" spans="1:17" s="704" customFormat="1" ht="18.75" customHeight="1">
      <c r="A20" s="699" t="s">
        <v>217</v>
      </c>
      <c r="B20" s="700">
        <f>SUM(B21:B32)</f>
        <v>62629</v>
      </c>
      <c r="C20" s="701">
        <f>SUM(C21:C32)</f>
        <v>58929</v>
      </c>
      <c r="D20" s="701">
        <f t="shared" si="8"/>
        <v>121558</v>
      </c>
      <c r="E20" s="702">
        <f t="shared" si="0"/>
        <v>0.2858768940596551</v>
      </c>
      <c r="F20" s="700">
        <f>SUM(F21:F32)</f>
        <v>59659</v>
      </c>
      <c r="G20" s="701">
        <f>SUM(G21:G32)</f>
        <v>55832</v>
      </c>
      <c r="H20" s="701">
        <f t="shared" si="9"/>
        <v>115491</v>
      </c>
      <c r="I20" s="703">
        <f t="shared" si="10"/>
        <v>0.05253223194880996</v>
      </c>
      <c r="J20" s="700">
        <f>SUM(J21:J32)</f>
        <v>522401</v>
      </c>
      <c r="K20" s="701">
        <f>SUM(K21:K32)</f>
        <v>516901</v>
      </c>
      <c r="L20" s="701">
        <f t="shared" si="11"/>
        <v>1039302</v>
      </c>
      <c r="M20" s="702">
        <f t="shared" si="1"/>
        <v>0.2554933546780785</v>
      </c>
      <c r="N20" s="700">
        <f>SUM(N21:N32)</f>
        <v>532970</v>
      </c>
      <c r="O20" s="701">
        <f>SUM(O21:O32)</f>
        <v>534430</v>
      </c>
      <c r="P20" s="701">
        <f t="shared" si="12"/>
        <v>1067400</v>
      </c>
      <c r="Q20" s="703">
        <f t="shared" si="13"/>
        <v>-0.026323777403035375</v>
      </c>
    </row>
    <row r="21" spans="1:17" ht="18.75" customHeight="1">
      <c r="A21" s="710" t="s">
        <v>92</v>
      </c>
      <c r="B21" s="711">
        <v>30687</v>
      </c>
      <c r="C21" s="712">
        <v>29671</v>
      </c>
      <c r="D21" s="712">
        <f t="shared" si="8"/>
        <v>60358</v>
      </c>
      <c r="E21" s="713">
        <f t="shared" si="0"/>
        <v>0.14194835034841527</v>
      </c>
      <c r="F21" s="711">
        <v>29113</v>
      </c>
      <c r="G21" s="712">
        <v>28423</v>
      </c>
      <c r="H21" s="712">
        <f t="shared" si="9"/>
        <v>57536</v>
      </c>
      <c r="I21" s="714">
        <f t="shared" si="10"/>
        <v>0.049047552836484876</v>
      </c>
      <c r="J21" s="711">
        <v>253617</v>
      </c>
      <c r="K21" s="712">
        <v>265877</v>
      </c>
      <c r="L21" s="712">
        <f t="shared" si="11"/>
        <v>519494</v>
      </c>
      <c r="M21" s="713">
        <f t="shared" si="1"/>
        <v>0.12770808176558276</v>
      </c>
      <c r="N21" s="712">
        <v>270632</v>
      </c>
      <c r="O21" s="712">
        <v>286058</v>
      </c>
      <c r="P21" s="712">
        <f t="shared" si="12"/>
        <v>556690</v>
      </c>
      <c r="Q21" s="714">
        <f t="shared" si="13"/>
        <v>-0.06681636099085664</v>
      </c>
    </row>
    <row r="22" spans="1:17" ht="18.75" customHeight="1">
      <c r="A22" s="710" t="s">
        <v>118</v>
      </c>
      <c r="B22" s="711">
        <v>8632</v>
      </c>
      <c r="C22" s="712">
        <v>8109</v>
      </c>
      <c r="D22" s="712">
        <f t="shared" si="8"/>
        <v>16741</v>
      </c>
      <c r="E22" s="713">
        <f t="shared" si="0"/>
        <v>0.03937104167107624</v>
      </c>
      <c r="F22" s="711">
        <v>4700</v>
      </c>
      <c r="G22" s="712">
        <v>4278</v>
      </c>
      <c r="H22" s="712">
        <f t="shared" si="9"/>
        <v>8978</v>
      </c>
      <c r="I22" s="714">
        <f t="shared" si="10"/>
        <v>0.8646691913566495</v>
      </c>
      <c r="J22" s="711">
        <v>60150</v>
      </c>
      <c r="K22" s="712">
        <v>59307</v>
      </c>
      <c r="L22" s="712">
        <f t="shared" si="11"/>
        <v>119457</v>
      </c>
      <c r="M22" s="713">
        <f t="shared" si="1"/>
        <v>0.029366314766813905</v>
      </c>
      <c r="N22" s="712">
        <v>33311</v>
      </c>
      <c r="O22" s="712">
        <v>32279</v>
      </c>
      <c r="P22" s="712">
        <f t="shared" si="12"/>
        <v>65590</v>
      </c>
      <c r="Q22" s="714">
        <f t="shared" si="13"/>
        <v>0.8212684860497026</v>
      </c>
    </row>
    <row r="23" spans="1:17" ht="18.75" customHeight="1">
      <c r="A23" s="710" t="s">
        <v>120</v>
      </c>
      <c r="B23" s="711">
        <v>6521</v>
      </c>
      <c r="C23" s="712">
        <v>6351</v>
      </c>
      <c r="D23" s="712">
        <f t="shared" si="8"/>
        <v>12872</v>
      </c>
      <c r="E23" s="713">
        <f t="shared" si="0"/>
        <v>0.030272029651161422</v>
      </c>
      <c r="F23" s="711">
        <v>6673</v>
      </c>
      <c r="G23" s="712">
        <v>6386</v>
      </c>
      <c r="H23" s="712">
        <f t="shared" si="9"/>
        <v>13059</v>
      </c>
      <c r="I23" s="714">
        <f t="shared" si="10"/>
        <v>-0.014319626311356193</v>
      </c>
      <c r="J23" s="711">
        <v>56474</v>
      </c>
      <c r="K23" s="712">
        <v>55270</v>
      </c>
      <c r="L23" s="712">
        <f t="shared" si="11"/>
        <v>111744</v>
      </c>
      <c r="M23" s="713">
        <f t="shared" si="1"/>
        <v>0.02747021503388544</v>
      </c>
      <c r="N23" s="712">
        <v>56393</v>
      </c>
      <c r="O23" s="712">
        <v>55623</v>
      </c>
      <c r="P23" s="712">
        <f t="shared" si="12"/>
        <v>112016</v>
      </c>
      <c r="Q23" s="714">
        <f t="shared" si="13"/>
        <v>-0.0024282245393515423</v>
      </c>
    </row>
    <row r="24" spans="1:17" ht="18.75" customHeight="1">
      <c r="A24" s="710" t="s">
        <v>94</v>
      </c>
      <c r="B24" s="711">
        <v>5019</v>
      </c>
      <c r="C24" s="712">
        <v>3621</v>
      </c>
      <c r="D24" s="712">
        <f t="shared" si="8"/>
        <v>8640</v>
      </c>
      <c r="E24" s="713">
        <f t="shared" si="0"/>
        <v>0.02031932381805739</v>
      </c>
      <c r="F24" s="711">
        <v>6050</v>
      </c>
      <c r="G24" s="712">
        <v>4166</v>
      </c>
      <c r="H24" s="712">
        <f t="shared" si="9"/>
        <v>10216</v>
      </c>
      <c r="I24" s="714">
        <f t="shared" si="10"/>
        <v>-0.15426781519185595</v>
      </c>
      <c r="J24" s="711">
        <v>52656</v>
      </c>
      <c r="K24" s="712">
        <v>35032</v>
      </c>
      <c r="L24" s="712">
        <f t="shared" si="11"/>
        <v>87688</v>
      </c>
      <c r="M24" s="713">
        <f t="shared" si="1"/>
        <v>0.02155648818631288</v>
      </c>
      <c r="N24" s="712">
        <v>60282</v>
      </c>
      <c r="O24" s="712">
        <v>42574</v>
      </c>
      <c r="P24" s="712">
        <f t="shared" si="12"/>
        <v>102856</v>
      </c>
      <c r="Q24" s="714">
        <f t="shared" si="13"/>
        <v>-0.14746830520339116</v>
      </c>
    </row>
    <row r="25" spans="1:17" ht="18.75" customHeight="1">
      <c r="A25" s="710" t="s">
        <v>114</v>
      </c>
      <c r="B25" s="711">
        <v>2508</v>
      </c>
      <c r="C25" s="712">
        <v>2435</v>
      </c>
      <c r="D25" s="712">
        <f t="shared" si="8"/>
        <v>4943</v>
      </c>
      <c r="E25" s="713">
        <f t="shared" si="0"/>
        <v>0.011624816855631675</v>
      </c>
      <c r="F25" s="711">
        <v>1415</v>
      </c>
      <c r="G25" s="712">
        <v>2126</v>
      </c>
      <c r="H25" s="712">
        <f t="shared" si="9"/>
        <v>3541</v>
      </c>
      <c r="I25" s="714">
        <f t="shared" si="10"/>
        <v>0.3959333521604067</v>
      </c>
      <c r="J25" s="711">
        <v>17152</v>
      </c>
      <c r="K25" s="712">
        <v>19290</v>
      </c>
      <c r="L25" s="712">
        <f t="shared" si="11"/>
        <v>36442</v>
      </c>
      <c r="M25" s="713">
        <f t="shared" si="1"/>
        <v>0.008958598012106718</v>
      </c>
      <c r="N25" s="712">
        <v>14868</v>
      </c>
      <c r="O25" s="712">
        <v>16486</v>
      </c>
      <c r="P25" s="712">
        <f t="shared" si="12"/>
        <v>31354</v>
      </c>
      <c r="Q25" s="714">
        <f t="shared" si="13"/>
        <v>0.1622759456528673</v>
      </c>
    </row>
    <row r="26" spans="1:17" ht="18.75" customHeight="1">
      <c r="A26" s="710" t="s">
        <v>95</v>
      </c>
      <c r="B26" s="711">
        <v>2353</v>
      </c>
      <c r="C26" s="712">
        <v>2129</v>
      </c>
      <c r="D26" s="712">
        <f t="shared" si="8"/>
        <v>4482</v>
      </c>
      <c r="E26" s="713">
        <f t="shared" si="0"/>
        <v>0.01054064923061727</v>
      </c>
      <c r="F26" s="711">
        <v>3862</v>
      </c>
      <c r="G26" s="712">
        <v>2366</v>
      </c>
      <c r="H26" s="712">
        <f t="shared" si="9"/>
        <v>6228</v>
      </c>
      <c r="I26" s="714">
        <f t="shared" si="10"/>
        <v>-0.28034682080924855</v>
      </c>
      <c r="J26" s="711">
        <v>21249</v>
      </c>
      <c r="K26" s="712">
        <v>19352</v>
      </c>
      <c r="L26" s="712">
        <f t="shared" si="11"/>
        <v>40601</v>
      </c>
      <c r="M26" s="713">
        <f t="shared" si="1"/>
        <v>0.009981011961186129</v>
      </c>
      <c r="N26" s="712">
        <v>12225</v>
      </c>
      <c r="O26" s="712">
        <v>12526</v>
      </c>
      <c r="P26" s="712">
        <f t="shared" si="12"/>
        <v>24751</v>
      </c>
      <c r="Q26" s="714">
        <f t="shared" si="13"/>
        <v>0.6403781665387258</v>
      </c>
    </row>
    <row r="27" spans="1:17" ht="18.75" customHeight="1">
      <c r="A27" s="710" t="s">
        <v>129</v>
      </c>
      <c r="B27" s="711">
        <v>1346</v>
      </c>
      <c r="C27" s="712">
        <v>1490</v>
      </c>
      <c r="D27" s="712">
        <f t="shared" si="8"/>
        <v>2836</v>
      </c>
      <c r="E27" s="713">
        <f t="shared" si="0"/>
        <v>0.006669629901390133</v>
      </c>
      <c r="F27" s="711">
        <v>1879</v>
      </c>
      <c r="G27" s="712">
        <v>2002</v>
      </c>
      <c r="H27" s="712">
        <f t="shared" si="9"/>
        <v>3881</v>
      </c>
      <c r="I27" s="714">
        <f t="shared" si="10"/>
        <v>-0.2692604998711672</v>
      </c>
      <c r="J27" s="711">
        <v>12275</v>
      </c>
      <c r="K27" s="712">
        <v>12656</v>
      </c>
      <c r="L27" s="712">
        <f t="shared" si="11"/>
        <v>24931</v>
      </c>
      <c r="M27" s="713">
        <f t="shared" si="1"/>
        <v>0.006128829565880923</v>
      </c>
      <c r="N27" s="712">
        <v>22395</v>
      </c>
      <c r="O27" s="712">
        <v>22020</v>
      </c>
      <c r="P27" s="712">
        <f t="shared" si="12"/>
        <v>44415</v>
      </c>
      <c r="Q27" s="714">
        <f t="shared" si="13"/>
        <v>-0.4386806259146685</v>
      </c>
    </row>
    <row r="28" spans="1:17" ht="18.75" customHeight="1">
      <c r="A28" s="710" t="s">
        <v>125</v>
      </c>
      <c r="B28" s="711">
        <v>1345</v>
      </c>
      <c r="C28" s="712">
        <v>1350</v>
      </c>
      <c r="D28" s="712">
        <f t="shared" si="8"/>
        <v>2695</v>
      </c>
      <c r="E28" s="713">
        <f t="shared" si="0"/>
        <v>0.006338029825192669</v>
      </c>
      <c r="F28" s="711">
        <v>1390</v>
      </c>
      <c r="G28" s="712">
        <v>1715</v>
      </c>
      <c r="H28" s="712">
        <f t="shared" si="9"/>
        <v>3105</v>
      </c>
      <c r="I28" s="714">
        <f t="shared" si="10"/>
        <v>-0.13204508856682773</v>
      </c>
      <c r="J28" s="711">
        <v>14528</v>
      </c>
      <c r="K28" s="712">
        <v>14834</v>
      </c>
      <c r="L28" s="712">
        <f t="shared" si="11"/>
        <v>29362</v>
      </c>
      <c r="M28" s="713">
        <f t="shared" si="1"/>
        <v>0.007218109731394476</v>
      </c>
      <c r="N28" s="712">
        <v>14734</v>
      </c>
      <c r="O28" s="712">
        <v>17731</v>
      </c>
      <c r="P28" s="712">
        <f t="shared" si="12"/>
        <v>32465</v>
      </c>
      <c r="Q28" s="714">
        <f t="shared" si="13"/>
        <v>-0.09557985522870782</v>
      </c>
    </row>
    <row r="29" spans="1:17" ht="18.75" customHeight="1">
      <c r="A29" s="710" t="s">
        <v>93</v>
      </c>
      <c r="B29" s="711">
        <v>1424</v>
      </c>
      <c r="C29" s="712">
        <v>1221</v>
      </c>
      <c r="D29" s="712">
        <f t="shared" si="8"/>
        <v>2645</v>
      </c>
      <c r="E29" s="713">
        <f t="shared" si="0"/>
        <v>0.006220441145690022</v>
      </c>
      <c r="F29" s="711">
        <v>1162</v>
      </c>
      <c r="G29" s="712">
        <v>928</v>
      </c>
      <c r="H29" s="712">
        <f t="shared" si="9"/>
        <v>2090</v>
      </c>
      <c r="I29" s="714">
        <f t="shared" si="10"/>
        <v>0.26555023923444976</v>
      </c>
      <c r="J29" s="711">
        <v>10532</v>
      </c>
      <c r="K29" s="712">
        <v>10645</v>
      </c>
      <c r="L29" s="712">
        <f t="shared" si="11"/>
        <v>21177</v>
      </c>
      <c r="M29" s="713">
        <f t="shared" si="1"/>
        <v>0.005205977446418528</v>
      </c>
      <c r="N29" s="712">
        <v>9845</v>
      </c>
      <c r="O29" s="712">
        <v>9927</v>
      </c>
      <c r="P29" s="712">
        <f t="shared" si="12"/>
        <v>19772</v>
      </c>
      <c r="Q29" s="714">
        <f t="shared" si="13"/>
        <v>0.07106008496864247</v>
      </c>
    </row>
    <row r="30" spans="1:17" ht="18.75" customHeight="1">
      <c r="A30" s="710" t="s">
        <v>130</v>
      </c>
      <c r="B30" s="711">
        <v>1289</v>
      </c>
      <c r="C30" s="712">
        <v>1141</v>
      </c>
      <c r="D30" s="712">
        <f t="shared" si="8"/>
        <v>2430</v>
      </c>
      <c r="E30" s="713">
        <f t="shared" si="0"/>
        <v>0.00571480982382864</v>
      </c>
      <c r="F30" s="711">
        <v>2224</v>
      </c>
      <c r="G30" s="712">
        <v>2351</v>
      </c>
      <c r="H30" s="712">
        <f t="shared" si="9"/>
        <v>4575</v>
      </c>
      <c r="I30" s="714">
        <f t="shared" si="10"/>
        <v>-0.4688524590163935</v>
      </c>
      <c r="J30" s="711">
        <v>14057</v>
      </c>
      <c r="K30" s="712">
        <v>14516</v>
      </c>
      <c r="L30" s="712">
        <f t="shared" si="11"/>
        <v>28573</v>
      </c>
      <c r="M30" s="713">
        <f t="shared" si="1"/>
        <v>0.007024148537399849</v>
      </c>
      <c r="N30" s="712">
        <v>22651</v>
      </c>
      <c r="O30" s="712">
        <v>23785</v>
      </c>
      <c r="P30" s="712">
        <f t="shared" si="12"/>
        <v>46436</v>
      </c>
      <c r="Q30" s="714">
        <f t="shared" si="13"/>
        <v>-0.3846799896631924</v>
      </c>
    </row>
    <row r="31" spans="1:17" ht="18.75" customHeight="1">
      <c r="A31" s="710" t="s">
        <v>131</v>
      </c>
      <c r="B31" s="711">
        <v>818</v>
      </c>
      <c r="C31" s="712">
        <v>895</v>
      </c>
      <c r="D31" s="712">
        <f t="shared" si="8"/>
        <v>1713</v>
      </c>
      <c r="E31" s="713">
        <f t="shared" si="0"/>
        <v>0.0040285881597606835</v>
      </c>
      <c r="F31" s="711">
        <v>618</v>
      </c>
      <c r="G31" s="712">
        <v>568</v>
      </c>
      <c r="H31" s="712">
        <f t="shared" si="9"/>
        <v>1186</v>
      </c>
      <c r="I31" s="714">
        <f t="shared" si="10"/>
        <v>0.44435075885328845</v>
      </c>
      <c r="J31" s="711">
        <v>5885</v>
      </c>
      <c r="K31" s="712">
        <v>6538</v>
      </c>
      <c r="L31" s="712">
        <f t="shared" si="11"/>
        <v>12423</v>
      </c>
      <c r="M31" s="713">
        <f t="shared" si="1"/>
        <v>0.0030539669366226267</v>
      </c>
      <c r="N31" s="712">
        <v>9824</v>
      </c>
      <c r="O31" s="712">
        <v>9819</v>
      </c>
      <c r="P31" s="712">
        <f t="shared" si="12"/>
        <v>19643</v>
      </c>
      <c r="Q31" s="714">
        <f t="shared" si="13"/>
        <v>-0.3675609631929949</v>
      </c>
    </row>
    <row r="32" spans="1:17" ht="18.75" customHeight="1">
      <c r="A32" s="710" t="s">
        <v>147</v>
      </c>
      <c r="B32" s="711">
        <v>687</v>
      </c>
      <c r="C32" s="712">
        <v>516</v>
      </c>
      <c r="D32" s="712">
        <f t="shared" si="8"/>
        <v>1203</v>
      </c>
      <c r="E32" s="713">
        <f t="shared" si="0"/>
        <v>0.002829183628833685</v>
      </c>
      <c r="F32" s="711">
        <v>573</v>
      </c>
      <c r="G32" s="712">
        <v>523</v>
      </c>
      <c r="H32" s="712">
        <f t="shared" si="9"/>
        <v>1096</v>
      </c>
      <c r="I32" s="714">
        <f t="shared" si="10"/>
        <v>0.09762773722627727</v>
      </c>
      <c r="J32" s="711">
        <v>3826</v>
      </c>
      <c r="K32" s="712">
        <v>3584</v>
      </c>
      <c r="L32" s="712">
        <f t="shared" si="11"/>
        <v>7410</v>
      </c>
      <c r="M32" s="713">
        <f t="shared" si="1"/>
        <v>0.0018216127344742544</v>
      </c>
      <c r="N32" s="712">
        <v>5810</v>
      </c>
      <c r="O32" s="712">
        <v>5602</v>
      </c>
      <c r="P32" s="712">
        <f t="shared" si="12"/>
        <v>11412</v>
      </c>
      <c r="Q32" s="714">
        <f t="shared" si="13"/>
        <v>-0.35068349106204</v>
      </c>
    </row>
    <row r="33" spans="1:17" s="704" customFormat="1" ht="18.75" customHeight="1">
      <c r="A33" s="715" t="s">
        <v>229</v>
      </c>
      <c r="B33" s="716">
        <f>SUM(B34:B41)</f>
        <v>37312</v>
      </c>
      <c r="C33" s="717">
        <f>SUM(C34:C41)</f>
        <v>25239</v>
      </c>
      <c r="D33" s="717">
        <f t="shared" si="8"/>
        <v>62551</v>
      </c>
      <c r="E33" s="718">
        <f t="shared" si="0"/>
        <v>0.14710578983140135</v>
      </c>
      <c r="F33" s="716">
        <f>SUM(F34:F41)</f>
        <v>35666</v>
      </c>
      <c r="G33" s="717">
        <f>SUM(G34:G41)</f>
        <v>25588</v>
      </c>
      <c r="H33" s="717">
        <f t="shared" si="9"/>
        <v>61254</v>
      </c>
      <c r="I33" s="719">
        <f aca="true" t="shared" si="14" ref="I33:I58">IF(ISERROR(D33/H33-1),"         /0",(D33/H33-1))</f>
        <v>0.021174127403924548</v>
      </c>
      <c r="J33" s="716">
        <f>SUM(J34:J41)</f>
        <v>316013</v>
      </c>
      <c r="K33" s="717">
        <f>SUM(K34:K41)</f>
        <v>272891</v>
      </c>
      <c r="L33" s="717">
        <f t="shared" si="11"/>
        <v>588904</v>
      </c>
      <c r="M33" s="718">
        <f t="shared" si="1"/>
        <v>0.1447712585401925</v>
      </c>
      <c r="N33" s="716">
        <f>SUM(N34:N41)</f>
        <v>309869</v>
      </c>
      <c r="O33" s="717">
        <f>SUM(O34:O41)</f>
        <v>239878</v>
      </c>
      <c r="P33" s="717">
        <f t="shared" si="12"/>
        <v>549747</v>
      </c>
      <c r="Q33" s="720">
        <f aca="true" t="shared" si="15" ref="Q33:Q43">IF(ISERROR(L33/P33-1),"         /0",(L33/P33-1))</f>
        <v>0.07122731001715343</v>
      </c>
    </row>
    <row r="34" spans="1:17" ht="18.75" customHeight="1">
      <c r="A34" s="710" t="s">
        <v>92</v>
      </c>
      <c r="B34" s="711">
        <v>12365</v>
      </c>
      <c r="C34" s="712">
        <v>11304</v>
      </c>
      <c r="D34" s="712">
        <f t="shared" si="8"/>
        <v>23669</v>
      </c>
      <c r="E34" s="713">
        <f t="shared" si="0"/>
        <v>0.055664129102963</v>
      </c>
      <c r="F34" s="711">
        <v>7847</v>
      </c>
      <c r="G34" s="712">
        <v>8546</v>
      </c>
      <c r="H34" s="712">
        <f t="shared" si="9"/>
        <v>16393</v>
      </c>
      <c r="I34" s="714">
        <f t="shared" si="14"/>
        <v>0.4438479838955651</v>
      </c>
      <c r="J34" s="711">
        <v>101922</v>
      </c>
      <c r="K34" s="712">
        <v>110602</v>
      </c>
      <c r="L34" s="712">
        <f t="shared" si="11"/>
        <v>212524</v>
      </c>
      <c r="M34" s="713">
        <f t="shared" si="1"/>
        <v>0.052245131549447564</v>
      </c>
      <c r="N34" s="711">
        <v>70267</v>
      </c>
      <c r="O34" s="712">
        <v>77363</v>
      </c>
      <c r="P34" s="707">
        <f t="shared" si="12"/>
        <v>147630</v>
      </c>
      <c r="Q34" s="714">
        <f t="shared" si="15"/>
        <v>0.4395719027297975</v>
      </c>
    </row>
    <row r="35" spans="1:17" ht="18.75" customHeight="1">
      <c r="A35" s="710" t="s">
        <v>117</v>
      </c>
      <c r="B35" s="711">
        <v>10114</v>
      </c>
      <c r="C35" s="712">
        <v>6799</v>
      </c>
      <c r="D35" s="712">
        <f t="shared" si="8"/>
        <v>16913</v>
      </c>
      <c r="E35" s="713">
        <f t="shared" si="0"/>
        <v>0.03977554672856535</v>
      </c>
      <c r="F35" s="711">
        <v>12109</v>
      </c>
      <c r="G35" s="712">
        <v>7884</v>
      </c>
      <c r="H35" s="712">
        <f t="shared" si="9"/>
        <v>19993</v>
      </c>
      <c r="I35" s="714">
        <f>IF(ISERROR(D35/H35-1),"         /0",(D35/H35-1))</f>
        <v>-0.15405391887160502</v>
      </c>
      <c r="J35" s="711">
        <v>98700</v>
      </c>
      <c r="K35" s="712">
        <v>87087</v>
      </c>
      <c r="L35" s="712">
        <f t="shared" si="11"/>
        <v>185787</v>
      </c>
      <c r="M35" s="713">
        <f t="shared" si="1"/>
        <v>0.04567232997297818</v>
      </c>
      <c r="N35" s="711">
        <v>104382</v>
      </c>
      <c r="O35" s="712">
        <v>81528</v>
      </c>
      <c r="P35" s="707">
        <f t="shared" si="12"/>
        <v>185910</v>
      </c>
      <c r="Q35" s="714">
        <f t="shared" si="15"/>
        <v>-0.0006616104566725678</v>
      </c>
    </row>
    <row r="36" spans="1:17" ht="18.75" customHeight="1">
      <c r="A36" s="710" t="s">
        <v>119</v>
      </c>
      <c r="B36" s="711">
        <v>7588</v>
      </c>
      <c r="C36" s="712">
        <v>6000</v>
      </c>
      <c r="D36" s="712">
        <f>C36+B36</f>
        <v>13588</v>
      </c>
      <c r="E36" s="713">
        <f t="shared" si="0"/>
        <v>0.03195589954163933</v>
      </c>
      <c r="F36" s="711">
        <v>7824</v>
      </c>
      <c r="G36" s="712">
        <v>7368</v>
      </c>
      <c r="H36" s="712">
        <f>G36+F36</f>
        <v>15192</v>
      </c>
      <c r="I36" s="714">
        <f>IF(ISERROR(D36/H36-1),"         /0",(D36/H36-1))</f>
        <v>-0.10558188520273826</v>
      </c>
      <c r="J36" s="711">
        <v>65154</v>
      </c>
      <c r="K36" s="712">
        <v>58273</v>
      </c>
      <c r="L36" s="712">
        <f>K36+J36</f>
        <v>123427</v>
      </c>
      <c r="M36" s="713">
        <f t="shared" si="1"/>
        <v>0.030342266528738705</v>
      </c>
      <c r="N36" s="711">
        <v>68296</v>
      </c>
      <c r="O36" s="712">
        <v>62483</v>
      </c>
      <c r="P36" s="707">
        <f>O36+N36</f>
        <v>130779</v>
      </c>
      <c r="Q36" s="714">
        <f t="shared" si="15"/>
        <v>-0.05621697673173831</v>
      </c>
    </row>
    <row r="37" spans="1:17" ht="18.75" customHeight="1">
      <c r="A37" s="710" t="s">
        <v>126</v>
      </c>
      <c r="B37" s="711">
        <v>2964</v>
      </c>
      <c r="C37" s="712">
        <v>1136</v>
      </c>
      <c r="D37" s="712">
        <f>C37+B37</f>
        <v>4100</v>
      </c>
      <c r="E37" s="713">
        <f t="shared" si="0"/>
        <v>0.009642271719217048</v>
      </c>
      <c r="F37" s="711">
        <v>4084</v>
      </c>
      <c r="G37" s="712">
        <v>1790</v>
      </c>
      <c r="H37" s="712">
        <f>G37+F37</f>
        <v>5874</v>
      </c>
      <c r="I37" s="714">
        <f>IF(ISERROR(D37/H37-1),"         /0",(D37/H37-1))</f>
        <v>-0.30200885257065035</v>
      </c>
      <c r="J37" s="711">
        <v>20524</v>
      </c>
      <c r="K37" s="712">
        <v>16929</v>
      </c>
      <c r="L37" s="712">
        <f>K37+J37</f>
        <v>37453</v>
      </c>
      <c r="M37" s="713">
        <f t="shared" si="1"/>
        <v>0.009207133838632153</v>
      </c>
      <c r="N37" s="711">
        <v>30136</v>
      </c>
      <c r="O37" s="712">
        <v>18504</v>
      </c>
      <c r="P37" s="707">
        <f>O37+N37</f>
        <v>48640</v>
      </c>
      <c r="Q37" s="714">
        <f>IF(ISERROR(L37/P37-1),"         /0",(L37/P37-1))</f>
        <v>-0.22999588815789473</v>
      </c>
    </row>
    <row r="38" spans="1:17" ht="18.75" customHeight="1">
      <c r="A38" s="710" t="s">
        <v>94</v>
      </c>
      <c r="B38" s="711">
        <v>2428</v>
      </c>
      <c r="C38" s="712"/>
      <c r="D38" s="712">
        <f>C38+B38</f>
        <v>2428</v>
      </c>
      <c r="E38" s="713">
        <f t="shared" si="0"/>
        <v>0.005710106276648534</v>
      </c>
      <c r="F38" s="711">
        <v>1566</v>
      </c>
      <c r="G38" s="712"/>
      <c r="H38" s="712">
        <f>G38+F38</f>
        <v>1566</v>
      </c>
      <c r="I38" s="714">
        <f>IF(ISERROR(D38/H38-1),"         /0",(D38/H38-1))</f>
        <v>0.5504469987228608</v>
      </c>
      <c r="J38" s="711">
        <v>16454</v>
      </c>
      <c r="K38" s="712"/>
      <c r="L38" s="712">
        <f>K38+J38</f>
        <v>16454</v>
      </c>
      <c r="M38" s="713">
        <f t="shared" si="1"/>
        <v>0.004044914430909498</v>
      </c>
      <c r="N38" s="711">
        <v>15493</v>
      </c>
      <c r="O38" s="712"/>
      <c r="P38" s="707">
        <f>O38+N38</f>
        <v>15493</v>
      </c>
      <c r="Q38" s="714">
        <f t="shared" si="15"/>
        <v>0.06202801265087454</v>
      </c>
    </row>
    <row r="39" spans="1:17" ht="18.75" customHeight="1">
      <c r="A39" s="710" t="s">
        <v>116</v>
      </c>
      <c r="B39" s="711">
        <v>830</v>
      </c>
      <c r="C39" s="712"/>
      <c r="D39" s="712">
        <f t="shared" si="8"/>
        <v>830</v>
      </c>
      <c r="E39" s="713">
        <f t="shared" si="0"/>
        <v>0.0019519720797439388</v>
      </c>
      <c r="F39" s="711">
        <v>593</v>
      </c>
      <c r="G39" s="712"/>
      <c r="H39" s="712">
        <f t="shared" si="9"/>
        <v>593</v>
      </c>
      <c r="I39" s="714">
        <f>IF(ISERROR(D39/H39-1),"         /0",(D39/H39-1))</f>
        <v>0.3996627318718382</v>
      </c>
      <c r="J39" s="711">
        <v>5954</v>
      </c>
      <c r="K39" s="712"/>
      <c r="L39" s="712">
        <f t="shared" si="11"/>
        <v>5954</v>
      </c>
      <c r="M39" s="713">
        <f t="shared" si="1"/>
        <v>0.001463681811209138</v>
      </c>
      <c r="N39" s="711">
        <v>9037</v>
      </c>
      <c r="O39" s="712"/>
      <c r="P39" s="707">
        <f t="shared" si="12"/>
        <v>9037</v>
      </c>
      <c r="Q39" s="714">
        <f t="shared" si="15"/>
        <v>-0.34115303751244885</v>
      </c>
    </row>
    <row r="40" spans="1:17" ht="18.75" customHeight="1">
      <c r="A40" s="710" t="s">
        <v>115</v>
      </c>
      <c r="B40" s="711">
        <v>779</v>
      </c>
      <c r="C40" s="712"/>
      <c r="D40" s="712">
        <f t="shared" si="8"/>
        <v>779</v>
      </c>
      <c r="E40" s="713">
        <f t="shared" si="0"/>
        <v>0.001832031626651239</v>
      </c>
      <c r="F40" s="711">
        <v>1243</v>
      </c>
      <c r="G40" s="712"/>
      <c r="H40" s="712">
        <f t="shared" si="9"/>
        <v>1243</v>
      </c>
      <c r="I40" s="714">
        <f t="shared" si="14"/>
        <v>-0.37329042638777155</v>
      </c>
      <c r="J40" s="711">
        <v>5186</v>
      </c>
      <c r="K40" s="712"/>
      <c r="L40" s="712">
        <f t="shared" si="11"/>
        <v>5186</v>
      </c>
      <c r="M40" s="713">
        <f t="shared" si="1"/>
        <v>0.0012748830824539114</v>
      </c>
      <c r="N40" s="711">
        <v>7857</v>
      </c>
      <c r="O40" s="712"/>
      <c r="P40" s="707">
        <f t="shared" si="12"/>
        <v>7857</v>
      </c>
      <c r="Q40" s="714">
        <f t="shared" si="15"/>
        <v>-0.33995163548428153</v>
      </c>
    </row>
    <row r="41" spans="1:17" ht="18.75" customHeight="1" thickBot="1">
      <c r="A41" s="710" t="s">
        <v>147</v>
      </c>
      <c r="B41" s="711">
        <v>244</v>
      </c>
      <c r="C41" s="712">
        <v>0</v>
      </c>
      <c r="D41" s="712">
        <f t="shared" si="8"/>
        <v>244</v>
      </c>
      <c r="E41" s="713">
        <f t="shared" si="0"/>
        <v>0.000573832755972917</v>
      </c>
      <c r="F41" s="711">
        <v>400</v>
      </c>
      <c r="G41" s="712">
        <v>0</v>
      </c>
      <c r="H41" s="712">
        <f t="shared" si="9"/>
        <v>400</v>
      </c>
      <c r="I41" s="714">
        <f t="shared" si="14"/>
        <v>-0.39</v>
      </c>
      <c r="J41" s="711">
        <v>2119</v>
      </c>
      <c r="K41" s="712">
        <v>0</v>
      </c>
      <c r="L41" s="712">
        <f t="shared" si="11"/>
        <v>2119</v>
      </c>
      <c r="M41" s="713">
        <f t="shared" si="1"/>
        <v>0.0005209173258233394</v>
      </c>
      <c r="N41" s="711">
        <v>4401</v>
      </c>
      <c r="O41" s="712">
        <v>0</v>
      </c>
      <c r="P41" s="707">
        <f t="shared" si="12"/>
        <v>4401</v>
      </c>
      <c r="Q41" s="714">
        <f t="shared" si="15"/>
        <v>-0.5185185185185186</v>
      </c>
    </row>
    <row r="42" spans="1:17" s="704" customFormat="1" ht="18.75" customHeight="1">
      <c r="A42" s="699" t="s">
        <v>270</v>
      </c>
      <c r="B42" s="700">
        <f>SUM(B43:B50)</f>
        <v>42054</v>
      </c>
      <c r="C42" s="701">
        <f>SUM(C43:C50)</f>
        <v>40427</v>
      </c>
      <c r="D42" s="701">
        <f t="shared" si="8"/>
        <v>82481</v>
      </c>
      <c r="E42" s="702">
        <f t="shared" si="0"/>
        <v>0.19397663748115643</v>
      </c>
      <c r="F42" s="700">
        <f>SUM(F43:F50)</f>
        <v>44492</v>
      </c>
      <c r="G42" s="701">
        <f>SUM(G43:G50)</f>
        <v>37056</v>
      </c>
      <c r="H42" s="701">
        <f t="shared" si="9"/>
        <v>81548</v>
      </c>
      <c r="I42" s="703">
        <f t="shared" si="14"/>
        <v>0.011441114435669864</v>
      </c>
      <c r="J42" s="700">
        <f>SUM(J43:J50)</f>
        <v>400691</v>
      </c>
      <c r="K42" s="701">
        <f>SUM(K43:K50)</f>
        <v>384858</v>
      </c>
      <c r="L42" s="701">
        <f t="shared" si="11"/>
        <v>785549</v>
      </c>
      <c r="M42" s="702">
        <f t="shared" si="1"/>
        <v>0.1931128288736189</v>
      </c>
      <c r="N42" s="700">
        <f>SUM(N43:N50)</f>
        <v>418550</v>
      </c>
      <c r="O42" s="701">
        <f>SUM(O43:O50)</f>
        <v>371172</v>
      </c>
      <c r="P42" s="701">
        <f t="shared" si="12"/>
        <v>789722</v>
      </c>
      <c r="Q42" s="703">
        <f t="shared" si="15"/>
        <v>-0.005284137962472846</v>
      </c>
    </row>
    <row r="43" spans="1:17" s="721" customFormat="1" ht="18.75" customHeight="1">
      <c r="A43" s="705" t="s">
        <v>95</v>
      </c>
      <c r="B43" s="706">
        <v>15394</v>
      </c>
      <c r="C43" s="707">
        <v>14326</v>
      </c>
      <c r="D43" s="707">
        <f t="shared" si="8"/>
        <v>29720</v>
      </c>
      <c r="E43" s="708">
        <f t="shared" si="0"/>
        <v>0.06989471109637332</v>
      </c>
      <c r="F43" s="706">
        <v>14396</v>
      </c>
      <c r="G43" s="707">
        <v>8210</v>
      </c>
      <c r="H43" s="707">
        <f t="shared" si="9"/>
        <v>22606</v>
      </c>
      <c r="I43" s="709">
        <f t="shared" si="14"/>
        <v>0.31469521366009023</v>
      </c>
      <c r="J43" s="706">
        <v>153739</v>
      </c>
      <c r="K43" s="707">
        <v>147554</v>
      </c>
      <c r="L43" s="707">
        <f t="shared" si="11"/>
        <v>301293</v>
      </c>
      <c r="M43" s="708">
        <f t="shared" si="1"/>
        <v>0.07406736377975055</v>
      </c>
      <c r="N43" s="707">
        <v>130851</v>
      </c>
      <c r="O43" s="707">
        <v>95139</v>
      </c>
      <c r="P43" s="707">
        <f t="shared" si="12"/>
        <v>225990</v>
      </c>
      <c r="Q43" s="709">
        <f t="shared" si="15"/>
        <v>0.33321385902031064</v>
      </c>
    </row>
    <row r="44" spans="1:17" s="721" customFormat="1" ht="18.75" customHeight="1">
      <c r="A44" s="705" t="s">
        <v>114</v>
      </c>
      <c r="B44" s="706">
        <v>10895</v>
      </c>
      <c r="C44" s="707">
        <v>10251</v>
      </c>
      <c r="D44" s="707">
        <f aca="true" t="shared" si="16" ref="D44:D50">C44+B44</f>
        <v>21146</v>
      </c>
      <c r="E44" s="708">
        <f t="shared" si="0"/>
        <v>0.049730604335259436</v>
      </c>
      <c r="F44" s="706">
        <v>12692</v>
      </c>
      <c r="G44" s="707">
        <v>10891</v>
      </c>
      <c r="H44" s="707">
        <f aca="true" t="shared" si="17" ref="H44:H50">G44+F44</f>
        <v>23583</v>
      </c>
      <c r="I44" s="709">
        <f t="shared" si="14"/>
        <v>-0.10333714964169105</v>
      </c>
      <c r="J44" s="706">
        <v>100686</v>
      </c>
      <c r="K44" s="707">
        <v>92208</v>
      </c>
      <c r="L44" s="707">
        <f aca="true" t="shared" si="18" ref="L44:L50">K44+J44</f>
        <v>192894</v>
      </c>
      <c r="M44" s="708">
        <f t="shared" si="1"/>
        <v>0.04741945570899823</v>
      </c>
      <c r="N44" s="707">
        <v>119865</v>
      </c>
      <c r="O44" s="707">
        <v>110744</v>
      </c>
      <c r="P44" s="707">
        <f aca="true" t="shared" si="19" ref="P44:P50">O44+N44</f>
        <v>230609</v>
      </c>
      <c r="Q44" s="709">
        <f aca="true" t="shared" si="20" ref="Q44:Q49">IF(ISERROR(L44/P44-1),"         /0",(L44/P44-1))</f>
        <v>-0.163545221565507</v>
      </c>
    </row>
    <row r="45" spans="1:17" s="721" customFormat="1" ht="18.75" customHeight="1">
      <c r="A45" s="705" t="s">
        <v>92</v>
      </c>
      <c r="B45" s="706">
        <v>7632</v>
      </c>
      <c r="C45" s="707">
        <v>8541</v>
      </c>
      <c r="D45" s="707">
        <f>C45+B45</f>
        <v>16173</v>
      </c>
      <c r="E45" s="708">
        <f t="shared" si="0"/>
        <v>0.03803523427192617</v>
      </c>
      <c r="F45" s="706">
        <v>7183</v>
      </c>
      <c r="G45" s="707">
        <v>8299</v>
      </c>
      <c r="H45" s="707">
        <f>G45+F45</f>
        <v>15482</v>
      </c>
      <c r="I45" s="709">
        <f>IF(ISERROR(D45/H45-1),"         /0",(D45/H45-1))</f>
        <v>0.04463247642423451</v>
      </c>
      <c r="J45" s="706">
        <v>66298</v>
      </c>
      <c r="K45" s="707">
        <v>73066</v>
      </c>
      <c r="L45" s="707">
        <f>K45+J45</f>
        <v>139364</v>
      </c>
      <c r="M45" s="708">
        <f t="shared" si="1"/>
        <v>0.03426008598208772</v>
      </c>
      <c r="N45" s="707">
        <v>69053</v>
      </c>
      <c r="O45" s="707">
        <v>76944</v>
      </c>
      <c r="P45" s="707">
        <f>O45+N45</f>
        <v>145997</v>
      </c>
      <c r="Q45" s="709">
        <f t="shared" si="20"/>
        <v>-0.04543244039261085</v>
      </c>
    </row>
    <row r="46" spans="1:17" s="721" customFormat="1" ht="18.75" customHeight="1">
      <c r="A46" s="705" t="s">
        <v>123</v>
      </c>
      <c r="B46" s="706">
        <v>3806</v>
      </c>
      <c r="C46" s="707">
        <v>3854</v>
      </c>
      <c r="D46" s="707">
        <f>C46+B46</f>
        <v>7660</v>
      </c>
      <c r="E46" s="708">
        <f t="shared" si="0"/>
        <v>0.01801458569980551</v>
      </c>
      <c r="F46" s="706">
        <v>4975</v>
      </c>
      <c r="G46" s="707">
        <v>5286</v>
      </c>
      <c r="H46" s="707">
        <f>G46+F46</f>
        <v>10261</v>
      </c>
      <c r="I46" s="709">
        <f>IF(ISERROR(D46/H46-1),"         /0",(D46/H46-1))</f>
        <v>-0.2534840658805184</v>
      </c>
      <c r="J46" s="706">
        <v>33498</v>
      </c>
      <c r="K46" s="707">
        <v>32393</v>
      </c>
      <c r="L46" s="707">
        <f>K46+J46</f>
        <v>65891</v>
      </c>
      <c r="M46" s="708">
        <f t="shared" si="1"/>
        <v>0.016198095099492996</v>
      </c>
      <c r="N46" s="707">
        <v>46021</v>
      </c>
      <c r="O46" s="707">
        <v>45808</v>
      </c>
      <c r="P46" s="707">
        <f>O46+N46</f>
        <v>91829</v>
      </c>
      <c r="Q46" s="709">
        <f t="shared" si="20"/>
        <v>-0.2824597893911509</v>
      </c>
    </row>
    <row r="47" spans="1:17" s="721" customFormat="1" ht="18.75" customHeight="1">
      <c r="A47" s="705" t="s">
        <v>128</v>
      </c>
      <c r="B47" s="706">
        <v>1798</v>
      </c>
      <c r="C47" s="707">
        <v>1639</v>
      </c>
      <c r="D47" s="707">
        <f>C47+B47</f>
        <v>3437</v>
      </c>
      <c r="E47" s="708">
        <f t="shared" si="0"/>
        <v>0.00808304582901195</v>
      </c>
      <c r="F47" s="706">
        <v>2420</v>
      </c>
      <c r="G47" s="707">
        <v>2444</v>
      </c>
      <c r="H47" s="707">
        <f>G47+F47</f>
        <v>4864</v>
      </c>
      <c r="I47" s="709">
        <f>IF(ISERROR(D47/H47-1),"         /0",(D47/H47-1))</f>
        <v>-0.2933799342105263</v>
      </c>
      <c r="J47" s="706">
        <v>20914</v>
      </c>
      <c r="K47" s="707">
        <v>20729</v>
      </c>
      <c r="L47" s="707">
        <f>K47+J47</f>
        <v>41643</v>
      </c>
      <c r="M47" s="708">
        <f t="shared" si="1"/>
        <v>0.010237168569731631</v>
      </c>
      <c r="N47" s="707">
        <v>23937</v>
      </c>
      <c r="O47" s="707">
        <v>23213</v>
      </c>
      <c r="P47" s="707">
        <f>O47+N47</f>
        <v>47150</v>
      </c>
      <c r="Q47" s="709">
        <f t="shared" si="20"/>
        <v>-0.11679745493107108</v>
      </c>
    </row>
    <row r="48" spans="1:17" s="721" customFormat="1" ht="18.75" customHeight="1">
      <c r="A48" s="705" t="s">
        <v>93</v>
      </c>
      <c r="B48" s="706">
        <v>1022</v>
      </c>
      <c r="C48" s="707">
        <v>1172</v>
      </c>
      <c r="D48" s="707">
        <f t="shared" si="16"/>
        <v>2194</v>
      </c>
      <c r="E48" s="708">
        <f>D48/$D$7</f>
        <v>0.005159791256576147</v>
      </c>
      <c r="F48" s="706">
        <v>1323</v>
      </c>
      <c r="G48" s="707">
        <v>1345</v>
      </c>
      <c r="H48" s="707">
        <f t="shared" si="17"/>
        <v>2668</v>
      </c>
      <c r="I48" s="709">
        <f t="shared" si="14"/>
        <v>-0.1776611694152923</v>
      </c>
      <c r="J48" s="706">
        <v>12395</v>
      </c>
      <c r="K48" s="707">
        <v>12680</v>
      </c>
      <c r="L48" s="707">
        <f t="shared" si="18"/>
        <v>25075</v>
      </c>
      <c r="M48" s="708">
        <f>L48/$L$7</f>
        <v>0.006164229327522528</v>
      </c>
      <c r="N48" s="707">
        <v>14351</v>
      </c>
      <c r="O48" s="707">
        <v>13685</v>
      </c>
      <c r="P48" s="707">
        <f t="shared" si="19"/>
        <v>28036</v>
      </c>
      <c r="Q48" s="709">
        <f t="shared" si="20"/>
        <v>-0.10561421030104157</v>
      </c>
    </row>
    <row r="49" spans="1:17" s="721" customFormat="1" ht="18.75" customHeight="1">
      <c r="A49" s="705" t="s">
        <v>94</v>
      </c>
      <c r="B49" s="706">
        <v>1271</v>
      </c>
      <c r="C49" s="707">
        <v>644</v>
      </c>
      <c r="D49" s="707">
        <f t="shared" si="16"/>
        <v>1915</v>
      </c>
      <c r="E49" s="708">
        <f>D49/$D$7</f>
        <v>0.004503646424951377</v>
      </c>
      <c r="F49" s="706">
        <v>1288</v>
      </c>
      <c r="G49" s="707">
        <v>581</v>
      </c>
      <c r="H49" s="707">
        <f t="shared" si="17"/>
        <v>1869</v>
      </c>
      <c r="I49" s="709">
        <f t="shared" si="14"/>
        <v>0.02461209202782233</v>
      </c>
      <c r="J49" s="706">
        <v>11363</v>
      </c>
      <c r="K49" s="707">
        <v>6228</v>
      </c>
      <c r="L49" s="707">
        <f t="shared" si="18"/>
        <v>17591</v>
      </c>
      <c r="M49" s="708">
        <f>L49/$L$7</f>
        <v>0.004324425048871337</v>
      </c>
      <c r="N49" s="707">
        <v>12195</v>
      </c>
      <c r="O49" s="707">
        <v>5639</v>
      </c>
      <c r="P49" s="707">
        <f t="shared" si="19"/>
        <v>17834</v>
      </c>
      <c r="Q49" s="709">
        <f t="shared" si="20"/>
        <v>-0.013625658853874567</v>
      </c>
    </row>
    <row r="50" spans="1:17" s="721" customFormat="1" ht="18.75" customHeight="1" thickBot="1">
      <c r="A50" s="705" t="s">
        <v>147</v>
      </c>
      <c r="B50" s="706">
        <v>236</v>
      </c>
      <c r="C50" s="707">
        <v>0</v>
      </c>
      <c r="D50" s="707">
        <f t="shared" si="16"/>
        <v>236</v>
      </c>
      <c r="E50" s="708">
        <f t="shared" si="0"/>
        <v>0.0005550185672524935</v>
      </c>
      <c r="F50" s="706">
        <v>215</v>
      </c>
      <c r="G50" s="707">
        <v>0</v>
      </c>
      <c r="H50" s="707">
        <f t="shared" si="17"/>
        <v>215</v>
      </c>
      <c r="I50" s="709">
        <f t="shared" si="14"/>
        <v>0.0976744186046512</v>
      </c>
      <c r="J50" s="706">
        <v>1798</v>
      </c>
      <c r="K50" s="707">
        <v>0</v>
      </c>
      <c r="L50" s="707">
        <f t="shared" si="18"/>
        <v>1798</v>
      </c>
      <c r="M50" s="708">
        <f t="shared" si="1"/>
        <v>0.0004420053571639284</v>
      </c>
      <c r="N50" s="707">
        <v>2277</v>
      </c>
      <c r="O50" s="707">
        <v>0</v>
      </c>
      <c r="P50" s="707">
        <f t="shared" si="19"/>
        <v>2277</v>
      </c>
      <c r="Q50" s="709">
        <f aca="true" t="shared" si="21" ref="Q50:Q58">IF(ISERROR(L50/P50-1),"         /0",(L50/P50-1))</f>
        <v>-0.21036451471234074</v>
      </c>
    </row>
    <row r="51" spans="1:17" s="704" customFormat="1" ht="18.75" customHeight="1">
      <c r="A51" s="699" t="s">
        <v>244</v>
      </c>
      <c r="B51" s="700">
        <f>SUM(B52:B57)</f>
        <v>4301</v>
      </c>
      <c r="C51" s="701">
        <f>SUM(C52:C57)</f>
        <v>3891</v>
      </c>
      <c r="D51" s="701">
        <f aca="true" t="shared" si="22" ref="D51:D58">C51+B51</f>
        <v>8192</v>
      </c>
      <c r="E51" s="702">
        <f t="shared" si="0"/>
        <v>0.019265729249713672</v>
      </c>
      <c r="F51" s="700">
        <f>SUM(F52:F57)</f>
        <v>4358</v>
      </c>
      <c r="G51" s="701">
        <f>SUM(G52:G57)</f>
        <v>3808</v>
      </c>
      <c r="H51" s="701">
        <f aca="true" t="shared" si="23" ref="H51:H58">G51+F51</f>
        <v>8166</v>
      </c>
      <c r="I51" s="703">
        <f t="shared" si="14"/>
        <v>0.003183933382316928</v>
      </c>
      <c r="J51" s="700">
        <f>SUM(J52:J57)</f>
        <v>46489</v>
      </c>
      <c r="K51" s="701">
        <f>SUM(K52:K57)</f>
        <v>43856</v>
      </c>
      <c r="L51" s="701">
        <f aca="true" t="shared" si="24" ref="L51:L58">K51+J51</f>
        <v>90345</v>
      </c>
      <c r="M51" s="702">
        <f t="shared" si="1"/>
        <v>0.022209662954936104</v>
      </c>
      <c r="N51" s="700">
        <f>SUM(N52:N57)</f>
        <v>47733</v>
      </c>
      <c r="O51" s="701">
        <f>SUM(O52:O57)</f>
        <v>42829</v>
      </c>
      <c r="P51" s="701">
        <f aca="true" t="shared" si="25" ref="P51:P58">O51+N51</f>
        <v>90562</v>
      </c>
      <c r="Q51" s="703">
        <f t="shared" si="21"/>
        <v>-0.0023961484949537315</v>
      </c>
    </row>
    <row r="52" spans="1:17" ht="18.75" customHeight="1">
      <c r="A52" s="705" t="s">
        <v>92</v>
      </c>
      <c r="B52" s="706">
        <v>1455</v>
      </c>
      <c r="C52" s="707">
        <v>1328</v>
      </c>
      <c r="D52" s="707">
        <f t="shared" si="22"/>
        <v>2783</v>
      </c>
      <c r="E52" s="708">
        <f t="shared" si="0"/>
        <v>0.006544985901117328</v>
      </c>
      <c r="F52" s="706">
        <v>1623</v>
      </c>
      <c r="G52" s="707">
        <v>1609</v>
      </c>
      <c r="H52" s="707">
        <f t="shared" si="23"/>
        <v>3232</v>
      </c>
      <c r="I52" s="709">
        <f t="shared" si="14"/>
        <v>-0.13892326732673266</v>
      </c>
      <c r="J52" s="706">
        <v>16905</v>
      </c>
      <c r="K52" s="707">
        <v>14968</v>
      </c>
      <c r="L52" s="707">
        <f t="shared" si="24"/>
        <v>31873</v>
      </c>
      <c r="M52" s="708">
        <f t="shared" si="1"/>
        <v>0.007835393075019962</v>
      </c>
      <c r="N52" s="707">
        <v>16527</v>
      </c>
      <c r="O52" s="707">
        <v>14473</v>
      </c>
      <c r="P52" s="707">
        <f t="shared" si="25"/>
        <v>31000</v>
      </c>
      <c r="Q52" s="709">
        <f t="shared" si="21"/>
        <v>0.028161290322580745</v>
      </c>
    </row>
    <row r="53" spans="1:17" ht="18.75" customHeight="1">
      <c r="A53" s="705" t="s">
        <v>94</v>
      </c>
      <c r="B53" s="706">
        <v>785</v>
      </c>
      <c r="C53" s="707">
        <v>1053</v>
      </c>
      <c r="D53" s="707">
        <f t="shared" si="22"/>
        <v>1838</v>
      </c>
      <c r="E53" s="708">
        <f t="shared" si="0"/>
        <v>0.004322559858517301</v>
      </c>
      <c r="F53" s="706">
        <v>976</v>
      </c>
      <c r="G53" s="707">
        <v>1002</v>
      </c>
      <c r="H53" s="707">
        <f t="shared" si="23"/>
        <v>1978</v>
      </c>
      <c r="I53" s="709">
        <f>IF(ISERROR(D53/H53-1),"         /0",(D53/H53-1))</f>
        <v>-0.07077856420626893</v>
      </c>
      <c r="J53" s="706">
        <v>9470</v>
      </c>
      <c r="K53" s="707">
        <v>10381</v>
      </c>
      <c r="L53" s="707">
        <f t="shared" si="24"/>
        <v>19851</v>
      </c>
      <c r="M53" s="708">
        <f t="shared" si="1"/>
        <v>0.004880004641302082</v>
      </c>
      <c r="N53" s="707">
        <v>9154</v>
      </c>
      <c r="O53" s="707">
        <v>10359</v>
      </c>
      <c r="P53" s="707">
        <f t="shared" si="25"/>
        <v>19513</v>
      </c>
      <c r="Q53" s="709">
        <f>IF(ISERROR(L53/P53-1),"         /0",(L53/P53-1))</f>
        <v>0.017321785476348994</v>
      </c>
    </row>
    <row r="54" spans="1:17" ht="18.75" customHeight="1">
      <c r="A54" s="705" t="s">
        <v>114</v>
      </c>
      <c r="B54" s="706">
        <v>1026</v>
      </c>
      <c r="C54" s="707">
        <v>750</v>
      </c>
      <c r="D54" s="707">
        <f t="shared" si="22"/>
        <v>1776</v>
      </c>
      <c r="E54" s="708">
        <f t="shared" si="0"/>
        <v>0.004176749895934018</v>
      </c>
      <c r="F54" s="706">
        <v>708</v>
      </c>
      <c r="G54" s="707">
        <v>557</v>
      </c>
      <c r="H54" s="707">
        <f t="shared" si="23"/>
        <v>1265</v>
      </c>
      <c r="I54" s="709">
        <f>IF(ISERROR(D54/H54-1),"         /0",(D54/H54-1))</f>
        <v>0.4039525691699606</v>
      </c>
      <c r="J54" s="706">
        <v>8478</v>
      </c>
      <c r="K54" s="707">
        <v>7494</v>
      </c>
      <c r="L54" s="707">
        <f t="shared" si="24"/>
        <v>15972</v>
      </c>
      <c r="M54" s="708">
        <f t="shared" si="1"/>
        <v>0.0039264235620813485</v>
      </c>
      <c r="N54" s="707">
        <v>8874</v>
      </c>
      <c r="O54" s="707">
        <v>6369</v>
      </c>
      <c r="P54" s="707">
        <f t="shared" si="25"/>
        <v>15243</v>
      </c>
      <c r="Q54" s="709">
        <f>IF(ISERROR(L54/P54-1),"         /0",(L54/P54-1))</f>
        <v>0.047825231253690204</v>
      </c>
    </row>
    <row r="55" spans="1:17" ht="18.75" customHeight="1">
      <c r="A55" s="705" t="s">
        <v>133</v>
      </c>
      <c r="B55" s="706">
        <v>498</v>
      </c>
      <c r="C55" s="707">
        <v>265</v>
      </c>
      <c r="D55" s="707">
        <f t="shared" si="22"/>
        <v>763</v>
      </c>
      <c r="E55" s="708">
        <f t="shared" si="0"/>
        <v>0.001794403249210392</v>
      </c>
      <c r="F55" s="706">
        <v>528</v>
      </c>
      <c r="G55" s="707">
        <v>244</v>
      </c>
      <c r="H55" s="707">
        <f t="shared" si="23"/>
        <v>772</v>
      </c>
      <c r="I55" s="709">
        <f>IF(ISERROR(D55/H55-1),"         /0",(D55/H55-1))</f>
        <v>-0.011658031088082943</v>
      </c>
      <c r="J55" s="706">
        <v>4592</v>
      </c>
      <c r="K55" s="707">
        <v>4913</v>
      </c>
      <c r="L55" s="707">
        <f t="shared" si="24"/>
        <v>9505</v>
      </c>
      <c r="M55" s="708">
        <f t="shared" si="1"/>
        <v>0.002336630100023993</v>
      </c>
      <c r="N55" s="707">
        <v>5612</v>
      </c>
      <c r="O55" s="707">
        <v>5676</v>
      </c>
      <c r="P55" s="707">
        <f t="shared" si="25"/>
        <v>11288</v>
      </c>
      <c r="Q55" s="709">
        <f>IF(ISERROR(L55/P55-1),"         /0",(L55/P55-1))</f>
        <v>-0.15795535081502476</v>
      </c>
    </row>
    <row r="56" spans="1:17" ht="18.75" customHeight="1">
      <c r="A56" s="705" t="s">
        <v>134</v>
      </c>
      <c r="B56" s="706">
        <v>261</v>
      </c>
      <c r="C56" s="707">
        <v>242</v>
      </c>
      <c r="D56" s="707">
        <f t="shared" si="22"/>
        <v>503</v>
      </c>
      <c r="E56" s="708">
        <f t="shared" si="0"/>
        <v>0.0011829421157966281</v>
      </c>
      <c r="F56" s="706">
        <v>184</v>
      </c>
      <c r="G56" s="707">
        <v>152</v>
      </c>
      <c r="H56" s="707">
        <f t="shared" si="23"/>
        <v>336</v>
      </c>
      <c r="I56" s="709">
        <f>IF(ISERROR(D56/H56-1),"         /0",(D56/H56-1))</f>
        <v>0.49702380952380953</v>
      </c>
      <c r="J56" s="706">
        <v>3106</v>
      </c>
      <c r="K56" s="707">
        <v>3031</v>
      </c>
      <c r="L56" s="707">
        <f t="shared" si="24"/>
        <v>6137</v>
      </c>
      <c r="M56" s="708">
        <f t="shared" si="1"/>
        <v>0.001508669008295344</v>
      </c>
      <c r="N56" s="707">
        <v>2734</v>
      </c>
      <c r="O56" s="707">
        <v>2234</v>
      </c>
      <c r="P56" s="707">
        <f t="shared" si="25"/>
        <v>4968</v>
      </c>
      <c r="Q56" s="709">
        <f>IF(ISERROR(L56/P56-1),"         /0",(L56/P56-1))</f>
        <v>0.23530595813204513</v>
      </c>
    </row>
    <row r="57" spans="1:17" ht="18.75" customHeight="1" thickBot="1">
      <c r="A57" s="705" t="s">
        <v>147</v>
      </c>
      <c r="B57" s="706">
        <v>276</v>
      </c>
      <c r="C57" s="707">
        <v>253</v>
      </c>
      <c r="D57" s="707">
        <f t="shared" si="22"/>
        <v>529</v>
      </c>
      <c r="E57" s="708">
        <f t="shared" si="0"/>
        <v>0.0012440882291380043</v>
      </c>
      <c r="F57" s="706">
        <v>339</v>
      </c>
      <c r="G57" s="707">
        <v>244</v>
      </c>
      <c r="H57" s="707">
        <f t="shared" si="23"/>
        <v>583</v>
      </c>
      <c r="I57" s="709">
        <f t="shared" si="14"/>
        <v>-0.09262435677530012</v>
      </c>
      <c r="J57" s="706">
        <v>3938</v>
      </c>
      <c r="K57" s="707">
        <v>3069</v>
      </c>
      <c r="L57" s="707">
        <f t="shared" si="24"/>
        <v>7007</v>
      </c>
      <c r="M57" s="708">
        <f t="shared" si="1"/>
        <v>0.001722542568213374</v>
      </c>
      <c r="N57" s="707">
        <v>4832</v>
      </c>
      <c r="O57" s="707">
        <v>3718</v>
      </c>
      <c r="P57" s="707">
        <f t="shared" si="25"/>
        <v>8550</v>
      </c>
      <c r="Q57" s="709">
        <f t="shared" si="21"/>
        <v>-0.1804678362573099</v>
      </c>
    </row>
    <row r="58" spans="1:17" ht="18.75" customHeight="1" thickBot="1">
      <c r="A58" s="722" t="s">
        <v>250</v>
      </c>
      <c r="B58" s="723">
        <v>775</v>
      </c>
      <c r="C58" s="724">
        <v>293</v>
      </c>
      <c r="D58" s="724">
        <f t="shared" si="22"/>
        <v>1068</v>
      </c>
      <c r="E58" s="725">
        <f t="shared" si="0"/>
        <v>0.002511694194176538</v>
      </c>
      <c r="F58" s="723">
        <v>763</v>
      </c>
      <c r="G58" s="724">
        <v>133</v>
      </c>
      <c r="H58" s="724">
        <f t="shared" si="23"/>
        <v>896</v>
      </c>
      <c r="I58" s="726">
        <f t="shared" si="14"/>
        <v>0.1919642857142858</v>
      </c>
      <c r="J58" s="723">
        <v>6941</v>
      </c>
      <c r="K58" s="724">
        <v>2106</v>
      </c>
      <c r="L58" s="724">
        <f t="shared" si="24"/>
        <v>9047</v>
      </c>
      <c r="M58" s="725">
        <f t="shared" si="1"/>
        <v>0.002224039191469444</v>
      </c>
      <c r="N58" s="723">
        <v>5304</v>
      </c>
      <c r="O58" s="724">
        <v>766</v>
      </c>
      <c r="P58" s="724">
        <f t="shared" si="25"/>
        <v>6070</v>
      </c>
      <c r="Q58" s="726">
        <f t="shared" si="21"/>
        <v>0.4904448105436574</v>
      </c>
    </row>
    <row r="59" ht="14.25">
      <c r="A59" s="255" t="s">
        <v>279</v>
      </c>
    </row>
    <row r="60" ht="14.25">
      <c r="A60" s="255" t="s">
        <v>111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9:Q65536 I59:I65536 Q3:Q6 I3:I6">
    <cfRule type="cellIs" priority="1" dxfId="0" operator="lessThan" stopIfTrue="1">
      <formula>0</formula>
    </cfRule>
  </conditionalFormatting>
  <conditionalFormatting sqref="Q7:Q58 I7:I5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00390625" style="727" customWidth="1"/>
    <col min="2" max="2" width="11.8515625" style="727" customWidth="1"/>
    <col min="3" max="3" width="10.8515625" style="727" bestFit="1" customWidth="1"/>
    <col min="4" max="4" width="11.57421875" style="727" customWidth="1"/>
    <col min="5" max="5" width="9.57421875" style="727" customWidth="1"/>
    <col min="6" max="9" width="10.28125" style="727" customWidth="1"/>
    <col min="10" max="11" width="9.140625" style="727" customWidth="1"/>
    <col min="12" max="12" width="11.8515625" style="727" customWidth="1"/>
    <col min="13" max="14" width="9.140625" style="727" customWidth="1"/>
    <col min="15" max="15" width="11.7109375" style="727" customWidth="1"/>
    <col min="16" max="16384" width="9.140625" style="727" customWidth="1"/>
  </cols>
  <sheetData>
    <row r="1" spans="8:9" ht="18.75" thickBot="1">
      <c r="H1" s="728" t="s">
        <v>45</v>
      </c>
      <c r="I1" s="729"/>
    </row>
    <row r="2" ht="7.5" customHeight="1" thickBot="1"/>
    <row r="3" spans="1:9" ht="22.5" customHeight="1" thickBot="1">
      <c r="A3" s="730" t="s">
        <v>282</v>
      </c>
      <c r="B3" s="731"/>
      <c r="C3" s="731"/>
      <c r="D3" s="731"/>
      <c r="E3" s="731"/>
      <c r="F3" s="731"/>
      <c r="G3" s="731"/>
      <c r="H3" s="731"/>
      <c r="I3" s="732"/>
    </row>
    <row r="4" spans="1:9" s="737" customFormat="1" ht="14.25" customHeight="1" thickBot="1">
      <c r="A4" s="733" t="s">
        <v>204</v>
      </c>
      <c r="B4" s="734" t="s">
        <v>84</v>
      </c>
      <c r="C4" s="735"/>
      <c r="D4" s="735"/>
      <c r="E4" s="736"/>
      <c r="F4" s="735" t="s">
        <v>85</v>
      </c>
      <c r="G4" s="735"/>
      <c r="H4" s="735"/>
      <c r="I4" s="736"/>
    </row>
    <row r="5" spans="1:9" s="742" customFormat="1" ht="33.75" customHeight="1" thickBot="1">
      <c r="A5" s="738"/>
      <c r="B5" s="739" t="s">
        <v>86</v>
      </c>
      <c r="C5" s="740" t="s">
        <v>87</v>
      </c>
      <c r="D5" s="739" t="s">
        <v>88</v>
      </c>
      <c r="E5" s="741" t="s">
        <v>89</v>
      </c>
      <c r="F5" s="739" t="s">
        <v>90</v>
      </c>
      <c r="G5" s="740" t="s">
        <v>87</v>
      </c>
      <c r="H5" s="739" t="s">
        <v>91</v>
      </c>
      <c r="I5" s="741" t="s">
        <v>89</v>
      </c>
    </row>
    <row r="6" spans="1:9" s="749" customFormat="1" ht="15.75" customHeight="1">
      <c r="A6" s="743" t="s">
        <v>49</v>
      </c>
      <c r="B6" s="744">
        <f>B7+B16+B25+B32+B38+B42</f>
        <v>34813.994999999995</v>
      </c>
      <c r="C6" s="745">
        <f aca="true" t="shared" si="0" ref="C6:C37">(B6/$B$6)</f>
        <v>1</v>
      </c>
      <c r="D6" s="746">
        <f>D7+D16+D25+D32+D38+D42</f>
        <v>37392.632000000005</v>
      </c>
      <c r="E6" s="747">
        <f aca="true" t="shared" si="1" ref="E6:E19">(B6/D6-1)</f>
        <v>-0.06896109907427772</v>
      </c>
      <c r="F6" s="748">
        <f>F7+F16+F25+F32+F38+F42</f>
        <v>318085.93499999994</v>
      </c>
      <c r="G6" s="745">
        <f aca="true" t="shared" si="2" ref="G6:G37">(F6/$F$6)</f>
        <v>1</v>
      </c>
      <c r="H6" s="746">
        <f>H7+H16+H25+H32+H38+H42</f>
        <v>382664.507</v>
      </c>
      <c r="I6" s="747">
        <f aca="true" t="shared" si="3" ref="I6:I19">(F6/H6-1)</f>
        <v>-0.16876028693196787</v>
      </c>
    </row>
    <row r="7" spans="1:15" s="755" customFormat="1" ht="15.75" customHeight="1">
      <c r="A7" s="750" t="s">
        <v>205</v>
      </c>
      <c r="B7" s="751">
        <f>SUM(B8:B15)</f>
        <v>22860.376999999997</v>
      </c>
      <c r="C7" s="752">
        <f t="shared" si="0"/>
        <v>0.6566433125528972</v>
      </c>
      <c r="D7" s="753">
        <f>SUM(D8:D15)</f>
        <v>22038.874</v>
      </c>
      <c r="E7" s="754">
        <f t="shared" si="1"/>
        <v>0.0372751802111122</v>
      </c>
      <c r="F7" s="751">
        <f>SUM(F8:F15)</f>
        <v>198648.74799999993</v>
      </c>
      <c r="G7" s="752">
        <f t="shared" si="2"/>
        <v>0.6245128317289477</v>
      </c>
      <c r="H7" s="753">
        <f>SUM(H8:H15)</f>
        <v>223921.48799999998</v>
      </c>
      <c r="I7" s="754">
        <f t="shared" si="3"/>
        <v>-0.11286429107687979</v>
      </c>
      <c r="L7" s="756"/>
      <c r="M7" s="756"/>
      <c r="N7" s="756"/>
      <c r="O7" s="756"/>
    </row>
    <row r="8" spans="1:10" ht="15.75" customHeight="1">
      <c r="A8" s="757" t="s">
        <v>206</v>
      </c>
      <c r="B8" s="758">
        <v>15284.820999999998</v>
      </c>
      <c r="C8" s="759">
        <f t="shared" si="0"/>
        <v>0.4390424310683103</v>
      </c>
      <c r="D8" s="760">
        <v>14453.21</v>
      </c>
      <c r="E8" s="761">
        <f t="shared" si="1"/>
        <v>0.05753815242427107</v>
      </c>
      <c r="F8" s="762">
        <v>139367.042</v>
      </c>
      <c r="G8" s="759">
        <f t="shared" si="2"/>
        <v>0.43814273649037644</v>
      </c>
      <c r="H8" s="760">
        <v>155846.117</v>
      </c>
      <c r="I8" s="761">
        <f t="shared" si="3"/>
        <v>-0.10573940061657106</v>
      </c>
      <c r="J8" s="763"/>
    </row>
    <row r="9" spans="1:10" ht="15.75" customHeight="1">
      <c r="A9" s="757" t="s">
        <v>207</v>
      </c>
      <c r="B9" s="758">
        <v>4138.363</v>
      </c>
      <c r="C9" s="759">
        <f t="shared" si="0"/>
        <v>0.11887067255567771</v>
      </c>
      <c r="D9" s="760">
        <v>4432.872</v>
      </c>
      <c r="E9" s="761">
        <f t="shared" si="1"/>
        <v>-0.06643751500156103</v>
      </c>
      <c r="F9" s="762">
        <v>33699.71699999999</v>
      </c>
      <c r="G9" s="759">
        <f t="shared" si="2"/>
        <v>0.10594532260598066</v>
      </c>
      <c r="H9" s="760">
        <v>40274.19099999999</v>
      </c>
      <c r="I9" s="761">
        <f t="shared" si="3"/>
        <v>-0.16324285694528295</v>
      </c>
      <c r="J9" s="763"/>
    </row>
    <row r="10" spans="1:10" ht="15.75" customHeight="1">
      <c r="A10" s="757" t="s">
        <v>210</v>
      </c>
      <c r="B10" s="758">
        <v>832.54</v>
      </c>
      <c r="C10" s="759">
        <f t="shared" si="0"/>
        <v>0.023913946101273356</v>
      </c>
      <c r="D10" s="760">
        <v>988.506</v>
      </c>
      <c r="E10" s="761">
        <f t="shared" si="1"/>
        <v>-0.15777951777733268</v>
      </c>
      <c r="F10" s="762">
        <v>7279.683</v>
      </c>
      <c r="G10" s="759">
        <f t="shared" si="2"/>
        <v>0.022885900314957346</v>
      </c>
      <c r="H10" s="760">
        <v>9406.549</v>
      </c>
      <c r="I10" s="761">
        <f t="shared" si="3"/>
        <v>-0.2261048127214349</v>
      </c>
      <c r="J10" s="763"/>
    </row>
    <row r="11" spans="1:10" ht="15.75" customHeight="1">
      <c r="A11" s="757" t="s">
        <v>214</v>
      </c>
      <c r="B11" s="758">
        <v>536.917</v>
      </c>
      <c r="C11" s="759">
        <f t="shared" si="0"/>
        <v>0.015422447208371234</v>
      </c>
      <c r="D11" s="760">
        <v>532.302</v>
      </c>
      <c r="E11" s="761">
        <f t="shared" si="1"/>
        <v>0.008669890400562208</v>
      </c>
      <c r="F11" s="762">
        <v>3681.0229999999997</v>
      </c>
      <c r="G11" s="759">
        <f t="shared" si="2"/>
        <v>0.011572416743292973</v>
      </c>
      <c r="H11" s="760">
        <v>4145.607</v>
      </c>
      <c r="I11" s="761">
        <f t="shared" si="3"/>
        <v>-0.1120665803584373</v>
      </c>
      <c r="J11" s="763"/>
    </row>
    <row r="12" spans="1:10" ht="15.75" customHeight="1">
      <c r="A12" s="757" t="s">
        <v>208</v>
      </c>
      <c r="B12" s="758">
        <v>227.191</v>
      </c>
      <c r="C12" s="759">
        <f t="shared" si="0"/>
        <v>0.0065258526061142946</v>
      </c>
      <c r="D12" s="760">
        <v>192.06400000000002</v>
      </c>
      <c r="E12" s="761">
        <f t="shared" si="1"/>
        <v>0.1828921609463512</v>
      </c>
      <c r="F12" s="762">
        <v>1626.4430000000004</v>
      </c>
      <c r="G12" s="759">
        <f t="shared" si="2"/>
        <v>0.0051132188538924265</v>
      </c>
      <c r="H12" s="760">
        <v>1702.495</v>
      </c>
      <c r="I12" s="761">
        <f t="shared" si="3"/>
        <v>-0.04467090945935204</v>
      </c>
      <c r="J12" s="763"/>
    </row>
    <row r="13" spans="1:10" ht="15.75" customHeight="1">
      <c r="A13" s="757" t="s">
        <v>213</v>
      </c>
      <c r="B13" s="758">
        <v>179.256</v>
      </c>
      <c r="C13" s="759">
        <f t="shared" si="0"/>
        <v>0.005148963800333746</v>
      </c>
      <c r="D13" s="760">
        <v>213.094</v>
      </c>
      <c r="E13" s="761">
        <f t="shared" si="1"/>
        <v>-0.15879377176269627</v>
      </c>
      <c r="F13" s="762">
        <v>1195.259</v>
      </c>
      <c r="G13" s="759">
        <f t="shared" si="2"/>
        <v>0.0037576606460137892</v>
      </c>
      <c r="H13" s="760">
        <v>954.706</v>
      </c>
      <c r="I13" s="761">
        <f t="shared" si="3"/>
        <v>0.25196552656000915</v>
      </c>
      <c r="J13" s="763"/>
    </row>
    <row r="14" spans="1:10" ht="15.75" customHeight="1">
      <c r="A14" s="757" t="s">
        <v>215</v>
      </c>
      <c r="B14" s="758">
        <v>139.635</v>
      </c>
      <c r="C14" s="759">
        <f t="shared" si="0"/>
        <v>0.0040108870010465624</v>
      </c>
      <c r="D14" s="760">
        <v>116.238</v>
      </c>
      <c r="E14" s="761">
        <f t="shared" si="1"/>
        <v>0.20128529396582873</v>
      </c>
      <c r="F14" s="762">
        <v>1142.0919999999999</v>
      </c>
      <c r="G14" s="759">
        <f t="shared" si="2"/>
        <v>0.0035905139911326166</v>
      </c>
      <c r="H14" s="760">
        <v>1960.8229999999999</v>
      </c>
      <c r="I14" s="761">
        <f t="shared" si="3"/>
        <v>-0.41754457184559757</v>
      </c>
      <c r="J14" s="763"/>
    </row>
    <row r="15" spans="1:10" ht="15.75" customHeight="1" thickBot="1">
      <c r="A15" s="757" t="s">
        <v>192</v>
      </c>
      <c r="B15" s="758">
        <v>1521.654</v>
      </c>
      <c r="C15" s="759">
        <f t="shared" si="0"/>
        <v>0.04370811221177001</v>
      </c>
      <c r="D15" s="760">
        <v>1110.588</v>
      </c>
      <c r="E15" s="761">
        <f t="shared" si="1"/>
        <v>0.37013365892662264</v>
      </c>
      <c r="F15" s="762">
        <v>10657.488999999998</v>
      </c>
      <c r="G15" s="759">
        <f t="shared" si="2"/>
        <v>0.03350506208330148</v>
      </c>
      <c r="H15" s="760">
        <v>9631.000000000005</v>
      </c>
      <c r="I15" s="761">
        <f t="shared" si="3"/>
        <v>0.10658176721004997</v>
      </c>
      <c r="J15" s="763"/>
    </row>
    <row r="16" spans="1:10" s="737" customFormat="1" ht="15.75" customHeight="1">
      <c r="A16" s="764" t="s">
        <v>217</v>
      </c>
      <c r="B16" s="765">
        <f>SUM(B17:B24)</f>
        <v>5098.668</v>
      </c>
      <c r="C16" s="766">
        <f t="shared" si="0"/>
        <v>0.14645455082072598</v>
      </c>
      <c r="D16" s="767">
        <f>SUM(D17:D24)</f>
        <v>6128.965999999999</v>
      </c>
      <c r="E16" s="768">
        <f t="shared" si="1"/>
        <v>-0.16810306991423996</v>
      </c>
      <c r="F16" s="765">
        <f>SUM(F17:F24)</f>
        <v>49351.45999999999</v>
      </c>
      <c r="G16" s="769">
        <f t="shared" si="2"/>
        <v>0.15515134298534766</v>
      </c>
      <c r="H16" s="770">
        <f>SUM(H17:H24)</f>
        <v>64916.80700000001</v>
      </c>
      <c r="I16" s="768">
        <f t="shared" si="3"/>
        <v>-0.23977376151602792</v>
      </c>
      <c r="J16" s="771"/>
    </row>
    <row r="17" spans="1:10" ht="15.75" customHeight="1">
      <c r="A17" s="772" t="s">
        <v>219</v>
      </c>
      <c r="B17" s="773">
        <v>1085.438</v>
      </c>
      <c r="C17" s="759">
        <f t="shared" si="0"/>
        <v>0.03117820864856217</v>
      </c>
      <c r="D17" s="774">
        <v>1433.3429999999998</v>
      </c>
      <c r="E17" s="761">
        <f t="shared" si="1"/>
        <v>-0.24272278163705396</v>
      </c>
      <c r="F17" s="775">
        <v>12033.31199999999</v>
      </c>
      <c r="G17" s="759">
        <f t="shared" si="2"/>
        <v>0.03783038064855019</v>
      </c>
      <c r="H17" s="774">
        <v>18785.478</v>
      </c>
      <c r="I17" s="776">
        <f t="shared" si="3"/>
        <v>-0.359435410693303</v>
      </c>
      <c r="J17" s="763"/>
    </row>
    <row r="18" spans="1:10" ht="15.75" customHeight="1">
      <c r="A18" s="772" t="s">
        <v>220</v>
      </c>
      <c r="B18" s="773">
        <v>970.325</v>
      </c>
      <c r="C18" s="759">
        <f t="shared" si="0"/>
        <v>0.027871693553124258</v>
      </c>
      <c r="D18" s="774">
        <v>1125.247</v>
      </c>
      <c r="E18" s="761">
        <f t="shared" si="1"/>
        <v>-0.13767821642714895</v>
      </c>
      <c r="F18" s="775">
        <v>9379.533</v>
      </c>
      <c r="G18" s="759">
        <f t="shared" si="2"/>
        <v>0.029487418234949624</v>
      </c>
      <c r="H18" s="774">
        <v>11558.064000000004</v>
      </c>
      <c r="I18" s="776">
        <f t="shared" si="3"/>
        <v>-0.1884858052352023</v>
      </c>
      <c r="J18" s="763"/>
    </row>
    <row r="19" spans="1:10" ht="15.75" customHeight="1">
      <c r="A19" s="772" t="s">
        <v>218</v>
      </c>
      <c r="B19" s="773">
        <v>759.617</v>
      </c>
      <c r="C19" s="759">
        <f t="shared" si="0"/>
        <v>0.02181929996830298</v>
      </c>
      <c r="D19" s="774">
        <v>924.022</v>
      </c>
      <c r="E19" s="761">
        <f t="shared" si="1"/>
        <v>-0.1779232529095628</v>
      </c>
      <c r="F19" s="775">
        <v>6948.5180000000055</v>
      </c>
      <c r="G19" s="759">
        <f t="shared" si="2"/>
        <v>0.02184478229130127</v>
      </c>
      <c r="H19" s="774">
        <v>9264.347</v>
      </c>
      <c r="I19" s="776">
        <f t="shared" si="3"/>
        <v>-0.24997217828736273</v>
      </c>
      <c r="J19" s="763"/>
    </row>
    <row r="20" spans="1:10" ht="15.75" customHeight="1">
      <c r="A20" s="772" t="s">
        <v>222</v>
      </c>
      <c r="B20" s="773">
        <v>513.3919999999999</v>
      </c>
      <c r="C20" s="759">
        <f t="shared" si="0"/>
        <v>0.014746713211166947</v>
      </c>
      <c r="D20" s="774">
        <v>378.48</v>
      </c>
      <c r="E20" s="761">
        <f>(B20/D20-1)</f>
        <v>0.35645740858169495</v>
      </c>
      <c r="F20" s="775">
        <v>3379.966</v>
      </c>
      <c r="G20" s="759">
        <f t="shared" si="2"/>
        <v>0.010625952386105976</v>
      </c>
      <c r="H20" s="774">
        <v>3385.62</v>
      </c>
      <c r="I20" s="776">
        <f>(F20/H20-1)</f>
        <v>-0.0016700043123564212</v>
      </c>
      <c r="J20" s="763"/>
    </row>
    <row r="21" spans="1:10" ht="15.75" customHeight="1">
      <c r="A21" s="772" t="s">
        <v>224</v>
      </c>
      <c r="B21" s="773">
        <v>418.52799999999996</v>
      </c>
      <c r="C21" s="759">
        <f t="shared" si="0"/>
        <v>0.01202183202473603</v>
      </c>
      <c r="D21" s="774">
        <v>532.326</v>
      </c>
      <c r="E21" s="761">
        <f>(B21/D21-1)</f>
        <v>-0.21377501756442496</v>
      </c>
      <c r="F21" s="775">
        <v>3937.85</v>
      </c>
      <c r="G21" s="759">
        <f t="shared" si="2"/>
        <v>0.01237983062658838</v>
      </c>
      <c r="H21" s="774">
        <v>5201.639000000002</v>
      </c>
      <c r="I21" s="776">
        <f>(F21/H21-1)</f>
        <v>-0.24295976710417655</v>
      </c>
      <c r="J21" s="763"/>
    </row>
    <row r="22" spans="1:10" ht="15.75" customHeight="1">
      <c r="A22" s="772" t="s">
        <v>223</v>
      </c>
      <c r="B22" s="773">
        <v>318.067</v>
      </c>
      <c r="C22" s="759">
        <f t="shared" si="0"/>
        <v>0.009136182158927754</v>
      </c>
      <c r="D22" s="774">
        <v>287.319</v>
      </c>
      <c r="E22" s="761">
        <f>(B22/D22-1)</f>
        <v>0.10701693936008394</v>
      </c>
      <c r="F22" s="775">
        <v>2975.478999999999</v>
      </c>
      <c r="G22" s="759">
        <f t="shared" si="2"/>
        <v>0.009354324327480873</v>
      </c>
      <c r="H22" s="774">
        <v>2884.973999999999</v>
      </c>
      <c r="I22" s="776">
        <f>(F22/H22-1)</f>
        <v>0.03137116660323458</v>
      </c>
      <c r="J22" s="763"/>
    </row>
    <row r="23" spans="1:10" ht="15.75" customHeight="1">
      <c r="A23" s="772" t="s">
        <v>221</v>
      </c>
      <c r="B23" s="773">
        <v>289.18800000000005</v>
      </c>
      <c r="C23" s="759">
        <f t="shared" si="0"/>
        <v>0.008306659433943162</v>
      </c>
      <c r="D23" s="774">
        <v>456.38300000000004</v>
      </c>
      <c r="E23" s="761">
        <f>(B23/D23-1)</f>
        <v>-0.3663480015688577</v>
      </c>
      <c r="F23" s="775">
        <v>2156.1359999999995</v>
      </c>
      <c r="G23" s="759">
        <f t="shared" si="2"/>
        <v>0.0067784701011693585</v>
      </c>
      <c r="H23" s="774">
        <v>3823.3330000000005</v>
      </c>
      <c r="I23" s="776">
        <f>(F23/H23-1)</f>
        <v>-0.4360585384532294</v>
      </c>
      <c r="J23" s="763"/>
    </row>
    <row r="24" spans="1:10" ht="15.75" customHeight="1" thickBot="1">
      <c r="A24" s="772" t="s">
        <v>192</v>
      </c>
      <c r="B24" s="773">
        <v>744.113</v>
      </c>
      <c r="C24" s="759">
        <f t="shared" si="0"/>
        <v>0.021373961821962696</v>
      </c>
      <c r="D24" s="774">
        <v>991.8459999999999</v>
      </c>
      <c r="E24" s="761">
        <f>(B24/D24-1)</f>
        <v>-0.2497696214936591</v>
      </c>
      <c r="F24" s="775">
        <v>8540.665999999997</v>
      </c>
      <c r="G24" s="759">
        <f t="shared" si="2"/>
        <v>0.026850184369201988</v>
      </c>
      <c r="H24" s="774">
        <v>10013.352</v>
      </c>
      <c r="I24" s="776">
        <f>(F24/H24-1)</f>
        <v>-0.14707222915962637</v>
      </c>
      <c r="J24" s="763"/>
    </row>
    <row r="25" spans="1:10" s="737" customFormat="1" ht="15.75" customHeight="1">
      <c r="A25" s="764" t="s">
        <v>229</v>
      </c>
      <c r="B25" s="765">
        <f>SUM(B26:B31)</f>
        <v>3030.5759999999996</v>
      </c>
      <c r="C25" s="769">
        <f t="shared" si="0"/>
        <v>0.08705050942875128</v>
      </c>
      <c r="D25" s="777">
        <f>SUM(D26:D31)</f>
        <v>3050.0029999999997</v>
      </c>
      <c r="E25" s="768">
        <f aca="true" t="shared" si="4" ref="E25:E39">(B25/D25-1)</f>
        <v>-0.0063695019316375445</v>
      </c>
      <c r="F25" s="770">
        <f>SUM(F26:F31)</f>
        <v>27968.272000000004</v>
      </c>
      <c r="G25" s="769">
        <f t="shared" si="2"/>
        <v>0.08792677991247871</v>
      </c>
      <c r="H25" s="777">
        <f>SUM(H26:H31)</f>
        <v>29078.793999999994</v>
      </c>
      <c r="I25" s="768">
        <f aca="true" t="shared" si="5" ref="I25:I39">(F25/H25-1)</f>
        <v>-0.03819009825510611</v>
      </c>
      <c r="J25" s="771"/>
    </row>
    <row r="26" spans="1:10" ht="15.75" customHeight="1">
      <c r="A26" s="757" t="s">
        <v>283</v>
      </c>
      <c r="B26" s="758">
        <v>1294.0159999999998</v>
      </c>
      <c r="C26" s="759">
        <f t="shared" si="0"/>
        <v>0.037169419941606816</v>
      </c>
      <c r="D26" s="760">
        <v>1410.503</v>
      </c>
      <c r="E26" s="761">
        <f t="shared" si="4"/>
        <v>-0.08258543228904869</v>
      </c>
      <c r="F26" s="762">
        <v>11489.258000000002</v>
      </c>
      <c r="G26" s="759">
        <f t="shared" si="2"/>
        <v>0.03611998122457066</v>
      </c>
      <c r="H26" s="760">
        <v>12386.429</v>
      </c>
      <c r="I26" s="761">
        <f>(F26/H26-1)</f>
        <v>-0.07243177190132832</v>
      </c>
      <c r="J26" s="763"/>
    </row>
    <row r="27" spans="1:10" ht="15.75" customHeight="1">
      <c r="A27" s="757" t="s">
        <v>230</v>
      </c>
      <c r="B27" s="758">
        <v>466.4789999999999</v>
      </c>
      <c r="C27" s="759">
        <f t="shared" si="0"/>
        <v>0.013399180415806919</v>
      </c>
      <c r="D27" s="760">
        <v>656.8389999999999</v>
      </c>
      <c r="E27" s="761">
        <f>(B27/D27-1)</f>
        <v>-0.28981226754197</v>
      </c>
      <c r="F27" s="762">
        <v>4801.32</v>
      </c>
      <c r="G27" s="759">
        <f t="shared" si="2"/>
        <v>0.015094411514925993</v>
      </c>
      <c r="H27" s="760">
        <v>5802.942999999999</v>
      </c>
      <c r="I27" s="761">
        <f>(F27/H27-1)</f>
        <v>-0.17260603800519836</v>
      </c>
      <c r="J27" s="763"/>
    </row>
    <row r="28" spans="1:10" ht="15.75" customHeight="1">
      <c r="A28" s="757" t="s">
        <v>284</v>
      </c>
      <c r="B28" s="758">
        <v>457.847</v>
      </c>
      <c r="C28" s="759">
        <f t="shared" si="0"/>
        <v>0.01315123415166803</v>
      </c>
      <c r="D28" s="760">
        <v>356.95</v>
      </c>
      <c r="E28" s="761">
        <f>(B28/D28-1)</f>
        <v>0.282664238688892</v>
      </c>
      <c r="F28" s="762">
        <v>4497.046</v>
      </c>
      <c r="G28" s="759">
        <f t="shared" si="2"/>
        <v>0.014137833538600193</v>
      </c>
      <c r="H28" s="760">
        <v>3151.0220000000013</v>
      </c>
      <c r="I28" s="761">
        <f>(F28/H28-1)</f>
        <v>0.42717061321691774</v>
      </c>
      <c r="J28" s="763"/>
    </row>
    <row r="29" spans="1:10" ht="15.75" customHeight="1">
      <c r="A29" s="757" t="s">
        <v>231</v>
      </c>
      <c r="B29" s="758">
        <v>254.429</v>
      </c>
      <c r="C29" s="759">
        <f t="shared" si="0"/>
        <v>0.007308239114758305</v>
      </c>
      <c r="D29" s="760">
        <v>250.41200000000003</v>
      </c>
      <c r="E29" s="761">
        <f>(B29/D29-1)</f>
        <v>0.0160415635033464</v>
      </c>
      <c r="F29" s="762">
        <v>2321.7570000000005</v>
      </c>
      <c r="G29" s="759">
        <f t="shared" si="2"/>
        <v>0.007299150149471403</v>
      </c>
      <c r="H29" s="760">
        <v>2500.707</v>
      </c>
      <c r="I29" s="761">
        <f>(F29/H29-1)</f>
        <v>-0.07155976289905186</v>
      </c>
      <c r="J29" s="763"/>
    </row>
    <row r="30" spans="1:10" ht="15.75" customHeight="1">
      <c r="A30" s="757" t="s">
        <v>232</v>
      </c>
      <c r="B30" s="758">
        <v>70.363</v>
      </c>
      <c r="C30" s="759">
        <f t="shared" si="0"/>
        <v>0.0020211124865158396</v>
      </c>
      <c r="D30" s="760">
        <v>35.287</v>
      </c>
      <c r="E30" s="761">
        <f t="shared" si="4"/>
        <v>0.9940204607929266</v>
      </c>
      <c r="F30" s="762">
        <v>386.313</v>
      </c>
      <c r="G30" s="759">
        <f t="shared" si="2"/>
        <v>0.0012144925552901296</v>
      </c>
      <c r="H30" s="760">
        <v>230.72800000000004</v>
      </c>
      <c r="I30" s="761">
        <f t="shared" si="5"/>
        <v>0.6743221455566726</v>
      </c>
      <c r="J30" s="763"/>
    </row>
    <row r="31" spans="1:10" ht="15.75" customHeight="1" thickBot="1">
      <c r="A31" s="757" t="s">
        <v>192</v>
      </c>
      <c r="B31" s="758">
        <v>487.442</v>
      </c>
      <c r="C31" s="759">
        <f t="shared" si="0"/>
        <v>0.014001323318395377</v>
      </c>
      <c r="D31" s="760">
        <v>340.012</v>
      </c>
      <c r="E31" s="761">
        <f>(B31/D31-1)</f>
        <v>0.433602343446702</v>
      </c>
      <c r="F31" s="762">
        <v>4472.578000000003</v>
      </c>
      <c r="G31" s="759">
        <f t="shared" si="2"/>
        <v>0.014060910929620337</v>
      </c>
      <c r="H31" s="760">
        <v>5006.964999999998</v>
      </c>
      <c r="I31" s="761">
        <f>(F31/H31-1)</f>
        <v>-0.10672872688345048</v>
      </c>
      <c r="J31" s="763"/>
    </row>
    <row r="32" spans="1:10" s="737" customFormat="1" ht="15.75" customHeight="1">
      <c r="A32" s="764" t="s">
        <v>236</v>
      </c>
      <c r="B32" s="765">
        <f>SUM(B33:B37)</f>
        <v>3577.075</v>
      </c>
      <c r="C32" s="769">
        <f t="shared" si="0"/>
        <v>0.1027481907778754</v>
      </c>
      <c r="D32" s="777">
        <f>SUM(D33:D37)</f>
        <v>4006.089</v>
      </c>
      <c r="E32" s="768">
        <f t="shared" si="4"/>
        <v>-0.10709048151451461</v>
      </c>
      <c r="F32" s="770">
        <f>SUM(F33:F37)</f>
        <v>33425.174999999996</v>
      </c>
      <c r="G32" s="769">
        <f t="shared" si="2"/>
        <v>0.10508221622562469</v>
      </c>
      <c r="H32" s="777">
        <f>SUM(H33:H37)</f>
        <v>40302.58999999999</v>
      </c>
      <c r="I32" s="768">
        <f t="shared" si="5"/>
        <v>-0.1706444920785487</v>
      </c>
      <c r="J32" s="771"/>
    </row>
    <row r="33" spans="1:10" ht="15.75" customHeight="1">
      <c r="A33" s="757" t="s">
        <v>237</v>
      </c>
      <c r="B33" s="758">
        <v>2096.035</v>
      </c>
      <c r="C33" s="759">
        <f t="shared" si="0"/>
        <v>0.06020667837747435</v>
      </c>
      <c r="D33" s="760">
        <v>1924.2060000000001</v>
      </c>
      <c r="E33" s="761">
        <f t="shared" si="4"/>
        <v>0.08929865097603873</v>
      </c>
      <c r="F33" s="762">
        <v>17872.8</v>
      </c>
      <c r="G33" s="759">
        <f t="shared" si="2"/>
        <v>0.05618858941373815</v>
      </c>
      <c r="H33" s="760">
        <v>20469.092999999993</v>
      </c>
      <c r="I33" s="761">
        <f t="shared" si="5"/>
        <v>-0.12683966993554596</v>
      </c>
      <c r="J33" s="763"/>
    </row>
    <row r="34" spans="1:10" ht="15.75" customHeight="1">
      <c r="A34" s="757" t="s">
        <v>238</v>
      </c>
      <c r="B34" s="758">
        <v>1025.396</v>
      </c>
      <c r="C34" s="759">
        <f t="shared" si="0"/>
        <v>0.029453557398396824</v>
      </c>
      <c r="D34" s="760">
        <v>1153.911</v>
      </c>
      <c r="E34" s="761">
        <f>(B34/D34-1)</f>
        <v>-0.11137340748116631</v>
      </c>
      <c r="F34" s="762">
        <v>10674.77</v>
      </c>
      <c r="G34" s="759">
        <f t="shared" si="2"/>
        <v>0.03355939016920067</v>
      </c>
      <c r="H34" s="760">
        <v>11099.972999999996</v>
      </c>
      <c r="I34" s="761">
        <f>(F34/H34-1)</f>
        <v>-0.03830666975496211</v>
      </c>
      <c r="J34" s="763"/>
    </row>
    <row r="35" spans="1:10" ht="15.75" customHeight="1">
      <c r="A35" s="757" t="s">
        <v>241</v>
      </c>
      <c r="B35" s="758">
        <v>112.20599999999999</v>
      </c>
      <c r="C35" s="759">
        <f t="shared" si="0"/>
        <v>0.0032230141929991086</v>
      </c>
      <c r="D35" s="760">
        <v>256.007</v>
      </c>
      <c r="E35" s="761">
        <f>(B35/D35-1)</f>
        <v>-0.5617072970660959</v>
      </c>
      <c r="F35" s="762">
        <v>1345.603</v>
      </c>
      <c r="G35" s="759">
        <f t="shared" si="2"/>
        <v>0.004230312792673465</v>
      </c>
      <c r="H35" s="760">
        <v>2773.9239999999995</v>
      </c>
      <c r="I35" s="761">
        <f>(F35/H35-1)</f>
        <v>-0.5149099254341503</v>
      </c>
      <c r="J35" s="763"/>
    </row>
    <row r="36" spans="1:10" ht="15.75" customHeight="1">
      <c r="A36" s="757" t="s">
        <v>239</v>
      </c>
      <c r="B36" s="758">
        <v>89.03200000000001</v>
      </c>
      <c r="C36" s="759">
        <f t="shared" si="0"/>
        <v>0.0025573623481016765</v>
      </c>
      <c r="D36" s="760">
        <v>124.595</v>
      </c>
      <c r="E36" s="761">
        <f t="shared" si="4"/>
        <v>-0.28542878927725823</v>
      </c>
      <c r="F36" s="762">
        <v>866.688</v>
      </c>
      <c r="G36" s="759">
        <f t="shared" si="2"/>
        <v>0.002724697651280935</v>
      </c>
      <c r="H36" s="760">
        <v>1102.9729999999995</v>
      </c>
      <c r="I36" s="761">
        <f t="shared" si="5"/>
        <v>-0.21422555221206652</v>
      </c>
      <c r="J36" s="763"/>
    </row>
    <row r="37" spans="1:10" ht="15.75" customHeight="1" thickBot="1">
      <c r="A37" s="757" t="s">
        <v>192</v>
      </c>
      <c r="B37" s="758">
        <v>254.406</v>
      </c>
      <c r="C37" s="759">
        <f t="shared" si="0"/>
        <v>0.00730757846090344</v>
      </c>
      <c r="D37" s="760">
        <v>547.37</v>
      </c>
      <c r="E37" s="761">
        <f>(B37/D37-1)</f>
        <v>-0.5352211484005335</v>
      </c>
      <c r="F37" s="762">
        <v>2665.314000000001</v>
      </c>
      <c r="G37" s="759">
        <f t="shared" si="2"/>
        <v>0.00837922619873149</v>
      </c>
      <c r="H37" s="760">
        <v>4856.627</v>
      </c>
      <c r="I37" s="761">
        <f>(F37/H37-1)</f>
        <v>-0.4512005966280711</v>
      </c>
      <c r="J37" s="763"/>
    </row>
    <row r="38" spans="1:10" s="737" customFormat="1" ht="15.75" customHeight="1">
      <c r="A38" s="764" t="s">
        <v>244</v>
      </c>
      <c r="B38" s="765">
        <f>SUM(B39:B41)</f>
        <v>225.263</v>
      </c>
      <c r="C38" s="769">
        <f>(B38/$B$6)</f>
        <v>0.006470472578628222</v>
      </c>
      <c r="D38" s="777">
        <f>SUM(D39:D41)</f>
        <v>2135.703</v>
      </c>
      <c r="E38" s="768">
        <f t="shared" si="4"/>
        <v>-0.8945251282598751</v>
      </c>
      <c r="F38" s="770">
        <f>SUM(F39:F41)</f>
        <v>8373.320000000002</v>
      </c>
      <c r="G38" s="769">
        <f>(F38/$F$6)</f>
        <v>0.02632408125810405</v>
      </c>
      <c r="H38" s="777">
        <f>SUM(H39:H41)</f>
        <v>24096.499</v>
      </c>
      <c r="I38" s="768">
        <f t="shared" si="5"/>
        <v>-0.6525088561620507</v>
      </c>
      <c r="J38" s="771"/>
    </row>
    <row r="39" spans="1:10" ht="15.75" customHeight="1">
      <c r="A39" s="757" t="s">
        <v>247</v>
      </c>
      <c r="B39" s="758">
        <v>199.4</v>
      </c>
      <c r="C39" s="759">
        <f>(B39/$B$6)</f>
        <v>0.00572758168087288</v>
      </c>
      <c r="D39" s="760">
        <v>1226.415</v>
      </c>
      <c r="E39" s="761">
        <f t="shared" si="4"/>
        <v>-0.8374122951855612</v>
      </c>
      <c r="F39" s="762">
        <v>5140.405000000002</v>
      </c>
      <c r="G39" s="759">
        <f>(F39/$F$6)</f>
        <v>0.016160428470375476</v>
      </c>
      <c r="H39" s="778">
        <v>14838.141999999998</v>
      </c>
      <c r="I39" s="761">
        <f t="shared" si="5"/>
        <v>-0.65356814889627</v>
      </c>
      <c r="J39" s="763"/>
    </row>
    <row r="40" spans="1:10" ht="15.75" customHeight="1">
      <c r="A40" s="757" t="s">
        <v>245</v>
      </c>
      <c r="B40" s="758">
        <v>19.593000000000004</v>
      </c>
      <c r="C40" s="759">
        <f>(B40/$B$6)</f>
        <v>0.0005627909121030208</v>
      </c>
      <c r="D40" s="760">
        <v>132.796</v>
      </c>
      <c r="E40" s="761">
        <f>(B40/D40-1)</f>
        <v>-0.8524579053585951</v>
      </c>
      <c r="F40" s="762">
        <v>1102.095</v>
      </c>
      <c r="G40" s="759">
        <f>(F40/$F$6)</f>
        <v>0.003464771241771505</v>
      </c>
      <c r="H40" s="778">
        <v>2100.4230000000007</v>
      </c>
      <c r="I40" s="761">
        <f>(F40/H40-1)</f>
        <v>-0.47529854700696017</v>
      </c>
      <c r="J40" s="763"/>
    </row>
    <row r="41" spans="1:10" ht="15.75" customHeight="1" thickBot="1">
      <c r="A41" s="757" t="s">
        <v>192</v>
      </c>
      <c r="B41" s="758">
        <v>6.27</v>
      </c>
      <c r="C41" s="759">
        <f>(B41/$B$6)</f>
        <v>0.00018009998565232172</v>
      </c>
      <c r="D41" s="760">
        <v>776.492</v>
      </c>
      <c r="E41" s="761">
        <f>(B41/D41-1)</f>
        <v>-0.9919252226681022</v>
      </c>
      <c r="F41" s="762">
        <v>2130.82</v>
      </c>
      <c r="G41" s="759">
        <f>(F41/$F$6)</f>
        <v>0.0066988815459570715</v>
      </c>
      <c r="H41" s="778">
        <v>7157.934000000001</v>
      </c>
      <c r="I41" s="761">
        <f>(F41/H41-1)</f>
        <v>-0.7023135446624682</v>
      </c>
      <c r="J41" s="763"/>
    </row>
    <row r="42" spans="1:10" ht="15.75" customHeight="1" thickBot="1">
      <c r="A42" s="779" t="s">
        <v>250</v>
      </c>
      <c r="B42" s="780">
        <v>22.035999999999998</v>
      </c>
      <c r="C42" s="781">
        <f>(B42/$B$6)</f>
        <v>0.0006329638411219396</v>
      </c>
      <c r="D42" s="782">
        <v>32.997</v>
      </c>
      <c r="E42" s="783">
        <f>(B42/D42-1)</f>
        <v>-0.3321817134891051</v>
      </c>
      <c r="F42" s="780">
        <v>318.96</v>
      </c>
      <c r="G42" s="781">
        <f>(F42/$F$6)</f>
        <v>0.0010027478894972205</v>
      </c>
      <c r="H42" s="782">
        <v>348.329</v>
      </c>
      <c r="I42" s="783">
        <f>(F42/H42-1)</f>
        <v>-0.08431396754218001</v>
      </c>
      <c r="J42" s="763"/>
    </row>
    <row r="43" ht="14.25">
      <c r="A43" s="255" t="s">
        <v>285</v>
      </c>
    </row>
    <row r="44" ht="14.25">
      <c r="A44" s="255" t="s">
        <v>111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3:I65536 E43:E65536 G4:G5 C4:C5 I3:I5 E3:E5">
    <cfRule type="cellIs" priority="1" dxfId="0" operator="lessThan" stopIfTrue="1">
      <formula>0</formula>
    </cfRule>
  </conditionalFormatting>
  <conditionalFormatting sqref="E6:E42 I6:I4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2" zoomScaleNormal="92" zoomScalePageLayoutView="0" workbookViewId="0" topLeftCell="A1">
      <selection activeCell="N36" sqref="N36:O36"/>
    </sheetView>
  </sheetViews>
  <sheetFormatPr defaultColWidth="9.140625" defaultRowHeight="12.75"/>
  <cols>
    <col min="1" max="1" width="23.57421875" style="784" customWidth="1"/>
    <col min="2" max="2" width="8.421875" style="784" bestFit="1" customWidth="1"/>
    <col min="3" max="3" width="9.28125" style="784" bestFit="1" customWidth="1"/>
    <col min="4" max="4" width="8.421875" style="784" customWidth="1"/>
    <col min="5" max="5" width="10.8515625" style="784" bestFit="1" customWidth="1"/>
    <col min="6" max="6" width="8.421875" style="784" bestFit="1" customWidth="1"/>
    <col min="7" max="7" width="9.28125" style="784" bestFit="1" customWidth="1"/>
    <col min="8" max="8" width="8.421875" style="784" bestFit="1" customWidth="1"/>
    <col min="9" max="9" width="9.28125" style="784" customWidth="1"/>
    <col min="10" max="10" width="10.00390625" style="784" customWidth="1"/>
    <col min="11" max="11" width="9.8515625" style="784" customWidth="1"/>
    <col min="12" max="12" width="9.00390625" style="784" customWidth="1"/>
    <col min="13" max="13" width="10.8515625" style="784" bestFit="1" customWidth="1"/>
    <col min="14" max="14" width="9.140625" style="784" customWidth="1"/>
    <col min="15" max="15" width="10.00390625" style="784" customWidth="1"/>
    <col min="16" max="16" width="9.28125" style="784" customWidth="1"/>
    <col min="17" max="17" width="9.7109375" style="784" customWidth="1"/>
    <col min="18" max="16384" width="9.140625" style="784" customWidth="1"/>
  </cols>
  <sheetData>
    <row r="1" spans="16:17" ht="18.75" thickBot="1">
      <c r="P1" s="785" t="s">
        <v>45</v>
      </c>
      <c r="Q1" s="786"/>
    </row>
    <row r="2" ht="6" customHeight="1" thickBot="1"/>
    <row r="3" spans="1:17" ht="24" customHeight="1" thickBot="1">
      <c r="A3" s="787" t="s">
        <v>286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ht="15.75" customHeight="1" thickBot="1">
      <c r="A4" s="790" t="s">
        <v>253</v>
      </c>
      <c r="B4" s="791" t="s">
        <v>84</v>
      </c>
      <c r="C4" s="792"/>
      <c r="D4" s="792"/>
      <c r="E4" s="792"/>
      <c r="F4" s="792"/>
      <c r="G4" s="792"/>
      <c r="H4" s="792"/>
      <c r="I4" s="793"/>
      <c r="J4" s="791" t="s">
        <v>85</v>
      </c>
      <c r="K4" s="792"/>
      <c r="L4" s="792"/>
      <c r="M4" s="792"/>
      <c r="N4" s="792"/>
      <c r="O4" s="792"/>
      <c r="P4" s="792"/>
      <c r="Q4" s="793"/>
    </row>
    <row r="5" spans="1:17" s="801" customFormat="1" ht="26.25" customHeight="1">
      <c r="A5" s="794"/>
      <c r="B5" s="795" t="s">
        <v>86</v>
      </c>
      <c r="C5" s="796"/>
      <c r="D5" s="796"/>
      <c r="E5" s="797" t="s">
        <v>87</v>
      </c>
      <c r="F5" s="795" t="s">
        <v>88</v>
      </c>
      <c r="G5" s="796"/>
      <c r="H5" s="796"/>
      <c r="I5" s="798" t="s">
        <v>89</v>
      </c>
      <c r="J5" s="799" t="s">
        <v>254</v>
      </c>
      <c r="K5" s="800"/>
      <c r="L5" s="800"/>
      <c r="M5" s="797" t="s">
        <v>87</v>
      </c>
      <c r="N5" s="799" t="s">
        <v>255</v>
      </c>
      <c r="O5" s="800"/>
      <c r="P5" s="800"/>
      <c r="Q5" s="797" t="s">
        <v>89</v>
      </c>
    </row>
    <row r="6" spans="1:17" s="807" customFormat="1" ht="14.25" thickBot="1">
      <c r="A6" s="802"/>
      <c r="B6" s="803" t="s">
        <v>59</v>
      </c>
      <c r="C6" s="804" t="s">
        <v>60</v>
      </c>
      <c r="D6" s="804" t="s">
        <v>58</v>
      </c>
      <c r="E6" s="805"/>
      <c r="F6" s="803" t="s">
        <v>59</v>
      </c>
      <c r="G6" s="804" t="s">
        <v>60</v>
      </c>
      <c r="H6" s="804" t="s">
        <v>58</v>
      </c>
      <c r="I6" s="806"/>
      <c r="J6" s="803" t="s">
        <v>59</v>
      </c>
      <c r="K6" s="804" t="s">
        <v>60</v>
      </c>
      <c r="L6" s="804" t="s">
        <v>58</v>
      </c>
      <c r="M6" s="805"/>
      <c r="N6" s="803" t="s">
        <v>59</v>
      </c>
      <c r="O6" s="804" t="s">
        <v>60</v>
      </c>
      <c r="P6" s="804" t="s">
        <v>58</v>
      </c>
      <c r="Q6" s="805"/>
    </row>
    <row r="7" spans="1:17" s="814" customFormat="1" ht="18" customHeight="1" thickBot="1">
      <c r="A7" s="808" t="s">
        <v>49</v>
      </c>
      <c r="B7" s="809">
        <f>B8+B12+B20+B26+B32+B36</f>
        <v>22274.951999999997</v>
      </c>
      <c r="C7" s="810">
        <f>C8+C12+C20+C26+C32+C36</f>
        <v>12539.042999999998</v>
      </c>
      <c r="D7" s="811">
        <f aca="true" t="shared" si="0" ref="D7:D13">C7+B7</f>
        <v>34813.994999999995</v>
      </c>
      <c r="E7" s="812">
        <f aca="true" t="shared" si="1" ref="E7:E36">D7/$D$7</f>
        <v>1</v>
      </c>
      <c r="F7" s="809">
        <f>F8+F12+F20+F26+F32+F36</f>
        <v>23076.188000000002</v>
      </c>
      <c r="G7" s="810">
        <f>G8+G12+G20+G26+G32+G36</f>
        <v>14316.443999999998</v>
      </c>
      <c r="H7" s="811">
        <f aca="true" t="shared" si="2" ref="H7:H13">G7+F7</f>
        <v>37392.632</v>
      </c>
      <c r="I7" s="813">
        <f>IF(ISERROR(D7/H7-1),"         /0",(D7/H7-1))</f>
        <v>-0.06896109907427761</v>
      </c>
      <c r="J7" s="809">
        <f>J8+J12+J20+J26+J32+J36</f>
        <v>209201.2169999999</v>
      </c>
      <c r="K7" s="810">
        <f>K8+K12+K20+K26+K32+K36</f>
        <v>108884.71800000001</v>
      </c>
      <c r="L7" s="811">
        <f aca="true" t="shared" si="3" ref="L7:L13">K7+J7</f>
        <v>318085.9349999999</v>
      </c>
      <c r="M7" s="812">
        <f aca="true" t="shared" si="4" ref="M7:M36">L7/$L$7</f>
        <v>1</v>
      </c>
      <c r="N7" s="809">
        <f>N8+N12+N20+N26+N32+N36</f>
        <v>240932.63400000002</v>
      </c>
      <c r="O7" s="810">
        <f>O8+O12+O20+O26+O32+O36</f>
        <v>141732.23499999993</v>
      </c>
      <c r="P7" s="811">
        <f aca="true" t="shared" si="5" ref="P7:P13">O7+N7</f>
        <v>382664.86899999995</v>
      </c>
      <c r="Q7" s="813">
        <f aca="true" t="shared" si="6" ref="Q7:Q19">IF(ISERROR(L7/P7-1),"         /0",(L7/P7-1))</f>
        <v>-0.168761073282638</v>
      </c>
    </row>
    <row r="8" spans="1:17" s="820" customFormat="1" ht="18" customHeight="1">
      <c r="A8" s="815" t="s">
        <v>256</v>
      </c>
      <c r="B8" s="816">
        <f>SUM(B9:B11)</f>
        <v>15360.179999999998</v>
      </c>
      <c r="C8" s="817">
        <f>SUM(C9:C11)</f>
        <v>7500.197</v>
      </c>
      <c r="D8" s="817">
        <f t="shared" si="0"/>
        <v>22860.377</v>
      </c>
      <c r="E8" s="818">
        <f t="shared" si="1"/>
        <v>0.6566433125528973</v>
      </c>
      <c r="F8" s="816">
        <f>SUM(F9:F11)</f>
        <v>14491.95</v>
      </c>
      <c r="G8" s="817">
        <f>SUM(G9:G11)</f>
        <v>7546.924</v>
      </c>
      <c r="H8" s="817">
        <f t="shared" si="2"/>
        <v>22038.874</v>
      </c>
      <c r="I8" s="819">
        <f aca="true" t="shared" si="7" ref="I8:I13">IF(ISERROR(D8/H8-1),"         /0",(D8/H8-1))</f>
        <v>0.037275180211112424</v>
      </c>
      <c r="J8" s="816">
        <f>SUM(J9:J11)</f>
        <v>139710.92799999993</v>
      </c>
      <c r="K8" s="817">
        <f>SUM(K9:K11)</f>
        <v>58937.819999999985</v>
      </c>
      <c r="L8" s="817">
        <f t="shared" si="3"/>
        <v>198648.7479999999</v>
      </c>
      <c r="M8" s="818">
        <f t="shared" si="4"/>
        <v>0.6245128317289477</v>
      </c>
      <c r="N8" s="816">
        <f>SUM(N9:N11)</f>
        <v>150605.81900000002</v>
      </c>
      <c r="O8" s="817">
        <f>SUM(O9:O11)</f>
        <v>73315.66899999995</v>
      </c>
      <c r="P8" s="817">
        <f t="shared" si="5"/>
        <v>223921.48799999995</v>
      </c>
      <c r="Q8" s="819">
        <f t="shared" si="6"/>
        <v>-0.11286429107687979</v>
      </c>
    </row>
    <row r="9" spans="1:17" ht="18" customHeight="1">
      <c r="A9" s="821" t="s">
        <v>257</v>
      </c>
      <c r="B9" s="822">
        <v>15105.291</v>
      </c>
      <c r="C9" s="823">
        <v>7070.49</v>
      </c>
      <c r="D9" s="823">
        <f t="shared" si="0"/>
        <v>22175.781</v>
      </c>
      <c r="E9" s="824">
        <f t="shared" si="1"/>
        <v>0.6369789218387606</v>
      </c>
      <c r="F9" s="822">
        <v>14203.432</v>
      </c>
      <c r="G9" s="823">
        <v>7340.649</v>
      </c>
      <c r="H9" s="823">
        <f t="shared" si="2"/>
        <v>21544.081000000002</v>
      </c>
      <c r="I9" s="825">
        <f t="shared" si="7"/>
        <v>0.02932127854513711</v>
      </c>
      <c r="J9" s="822">
        <v>137022.69899999994</v>
      </c>
      <c r="K9" s="823">
        <v>56000.06199999998</v>
      </c>
      <c r="L9" s="823">
        <f t="shared" si="3"/>
        <v>193022.7609999999</v>
      </c>
      <c r="M9" s="824">
        <f t="shared" si="4"/>
        <v>0.606825828372449</v>
      </c>
      <c r="N9" s="823">
        <v>147503.396</v>
      </c>
      <c r="O9" s="823">
        <v>70835.21199999996</v>
      </c>
      <c r="P9" s="823">
        <f t="shared" si="5"/>
        <v>218338.60799999995</v>
      </c>
      <c r="Q9" s="825">
        <f t="shared" si="6"/>
        <v>-0.11594764312136696</v>
      </c>
    </row>
    <row r="10" spans="1:17" ht="18" customHeight="1">
      <c r="A10" s="821" t="s">
        <v>259</v>
      </c>
      <c r="B10" s="822">
        <v>167.40699999999998</v>
      </c>
      <c r="C10" s="823">
        <v>375.319</v>
      </c>
      <c r="D10" s="823">
        <f t="shared" si="0"/>
        <v>542.726</v>
      </c>
      <c r="E10" s="824">
        <f t="shared" si="1"/>
        <v>0.01558930539284561</v>
      </c>
      <c r="F10" s="822">
        <v>201.00600000000003</v>
      </c>
      <c r="G10" s="823">
        <v>176.48</v>
      </c>
      <c r="H10" s="823">
        <f t="shared" si="2"/>
        <v>377.486</v>
      </c>
      <c r="I10" s="825">
        <f t="shared" si="7"/>
        <v>0.4377380882999635</v>
      </c>
      <c r="J10" s="822">
        <v>1869.4859999999999</v>
      </c>
      <c r="K10" s="823">
        <v>2600.7689999999993</v>
      </c>
      <c r="L10" s="823">
        <f t="shared" si="3"/>
        <v>4470.254999999999</v>
      </c>
      <c r="M10" s="824">
        <f t="shared" si="4"/>
        <v>0.014053607871721838</v>
      </c>
      <c r="N10" s="823">
        <v>2073.763999999999</v>
      </c>
      <c r="O10" s="823">
        <v>1530.31</v>
      </c>
      <c r="P10" s="823">
        <f t="shared" si="5"/>
        <v>3604.073999999999</v>
      </c>
      <c r="Q10" s="825">
        <f t="shared" si="6"/>
        <v>0.24033385552016973</v>
      </c>
    </row>
    <row r="11" spans="1:17" ht="18" customHeight="1" thickBot="1">
      <c r="A11" s="826" t="s">
        <v>258</v>
      </c>
      <c r="B11" s="827">
        <v>87.48200000000001</v>
      </c>
      <c r="C11" s="828">
        <v>54.388</v>
      </c>
      <c r="D11" s="828">
        <f t="shared" si="0"/>
        <v>141.87</v>
      </c>
      <c r="E11" s="829">
        <f t="shared" si="1"/>
        <v>0.00407508532129105</v>
      </c>
      <c r="F11" s="827">
        <v>87.512</v>
      </c>
      <c r="G11" s="828">
        <v>29.795</v>
      </c>
      <c r="H11" s="828">
        <f t="shared" si="2"/>
        <v>117.307</v>
      </c>
      <c r="I11" s="825">
        <f t="shared" si="7"/>
        <v>0.20939074394537416</v>
      </c>
      <c r="J11" s="827">
        <v>818.7429999999998</v>
      </c>
      <c r="K11" s="828">
        <v>336.989</v>
      </c>
      <c r="L11" s="828">
        <f t="shared" si="3"/>
        <v>1155.7319999999997</v>
      </c>
      <c r="M11" s="829">
        <f t="shared" si="4"/>
        <v>0.0036333954847767797</v>
      </c>
      <c r="N11" s="828">
        <v>1028.6590000000003</v>
      </c>
      <c r="O11" s="828">
        <v>950.147</v>
      </c>
      <c r="P11" s="828">
        <f t="shared" si="5"/>
        <v>1978.8060000000005</v>
      </c>
      <c r="Q11" s="825">
        <f t="shared" si="6"/>
        <v>-0.41594476669264224</v>
      </c>
    </row>
    <row r="12" spans="1:17" s="820" customFormat="1" ht="18" customHeight="1">
      <c r="A12" s="815" t="s">
        <v>217</v>
      </c>
      <c r="B12" s="816">
        <f>SUM(B13:B19)</f>
        <v>2521.9000000000005</v>
      </c>
      <c r="C12" s="817">
        <f>SUM(C13:C19)</f>
        <v>2576.7679999999996</v>
      </c>
      <c r="D12" s="817">
        <f t="shared" si="0"/>
        <v>5098.668</v>
      </c>
      <c r="E12" s="818">
        <f t="shared" si="1"/>
        <v>0.14645455082072598</v>
      </c>
      <c r="F12" s="816">
        <f>SUM(F13:F19)</f>
        <v>2807.7190000000005</v>
      </c>
      <c r="G12" s="817">
        <f>SUM(G13:G19)</f>
        <v>3321.2470000000003</v>
      </c>
      <c r="H12" s="817">
        <f t="shared" si="2"/>
        <v>6128.966</v>
      </c>
      <c r="I12" s="819">
        <f t="shared" si="7"/>
        <v>-0.16810306991424018</v>
      </c>
      <c r="J12" s="816">
        <f>SUM(J13:J19)</f>
        <v>23129.323</v>
      </c>
      <c r="K12" s="817">
        <f>SUM(K13:K19)</f>
        <v>26222.137000000006</v>
      </c>
      <c r="L12" s="817">
        <f t="shared" si="3"/>
        <v>49351.46000000001</v>
      </c>
      <c r="M12" s="818">
        <f t="shared" si="4"/>
        <v>0.15515134298534775</v>
      </c>
      <c r="N12" s="816">
        <f>SUM(N13:N19)</f>
        <v>31533.951999999994</v>
      </c>
      <c r="O12" s="817">
        <f>SUM(O13:O19)</f>
        <v>33383.217</v>
      </c>
      <c r="P12" s="817">
        <f t="shared" si="5"/>
        <v>64917.168999999994</v>
      </c>
      <c r="Q12" s="819">
        <f t="shared" si="6"/>
        <v>-0.2397780007935958</v>
      </c>
    </row>
    <row r="13" spans="1:17" ht="18" customHeight="1">
      <c r="A13" s="830" t="s">
        <v>262</v>
      </c>
      <c r="B13" s="831">
        <v>476.623</v>
      </c>
      <c r="C13" s="832">
        <v>1019.7919999999999</v>
      </c>
      <c r="D13" s="832">
        <f t="shared" si="0"/>
        <v>1496.415</v>
      </c>
      <c r="E13" s="833">
        <f t="shared" si="1"/>
        <v>0.042983145140337964</v>
      </c>
      <c r="F13" s="831">
        <v>735.7809999999998</v>
      </c>
      <c r="G13" s="832">
        <v>1013.3340000000001</v>
      </c>
      <c r="H13" s="832">
        <f t="shared" si="2"/>
        <v>1749.1149999999998</v>
      </c>
      <c r="I13" s="834">
        <f t="shared" si="7"/>
        <v>-0.14447306209140043</v>
      </c>
      <c r="J13" s="831">
        <v>5954.988999999998</v>
      </c>
      <c r="K13" s="832">
        <v>8372.478000000001</v>
      </c>
      <c r="L13" s="832">
        <f t="shared" si="3"/>
        <v>14327.466999999999</v>
      </c>
      <c r="M13" s="833">
        <f t="shared" si="4"/>
        <v>0.04504275550567806</v>
      </c>
      <c r="N13" s="832">
        <v>8066.786999999998</v>
      </c>
      <c r="O13" s="832">
        <v>10046.877</v>
      </c>
      <c r="P13" s="832">
        <f t="shared" si="5"/>
        <v>18113.663999999997</v>
      </c>
      <c r="Q13" s="834">
        <f t="shared" si="6"/>
        <v>-0.2090243586278292</v>
      </c>
    </row>
    <row r="14" spans="1:17" ht="18" customHeight="1">
      <c r="A14" s="830" t="s">
        <v>260</v>
      </c>
      <c r="B14" s="831">
        <v>888.567</v>
      </c>
      <c r="C14" s="832">
        <v>255.80400000000003</v>
      </c>
      <c r="D14" s="832">
        <f aca="true" t="shared" si="8" ref="D14:D25">C14+B14</f>
        <v>1144.371</v>
      </c>
      <c r="E14" s="833">
        <f t="shared" si="1"/>
        <v>0.03287100489329076</v>
      </c>
      <c r="F14" s="831">
        <v>1126.1709999999998</v>
      </c>
      <c r="G14" s="832">
        <v>332.78700000000003</v>
      </c>
      <c r="H14" s="832">
        <f aca="true" t="shared" si="9" ref="H14:H19">G14+F14</f>
        <v>1458.9579999999999</v>
      </c>
      <c r="I14" s="834">
        <f aca="true" t="shared" si="10" ref="I14:I22">IF(ISERROR(D14/H14-1),"         /0",(D14/H14-1))</f>
        <v>-0.21562443881180937</v>
      </c>
      <c r="J14" s="831">
        <v>8880.118999999997</v>
      </c>
      <c r="K14" s="832">
        <v>3871.6030000000005</v>
      </c>
      <c r="L14" s="832">
        <f aca="true" t="shared" si="11" ref="L14:L19">K14+J14</f>
        <v>12751.721999999998</v>
      </c>
      <c r="M14" s="833">
        <f t="shared" si="4"/>
        <v>0.04008892125330849</v>
      </c>
      <c r="N14" s="832">
        <v>14363.982999999998</v>
      </c>
      <c r="O14" s="832">
        <v>5186.9289999999955</v>
      </c>
      <c r="P14" s="832">
        <f aca="true" t="shared" si="12" ref="P14:P19">O14+N14</f>
        <v>19550.911999999993</v>
      </c>
      <c r="Q14" s="834">
        <f t="shared" si="6"/>
        <v>-0.34776843146754466</v>
      </c>
    </row>
    <row r="15" spans="1:17" ht="18" customHeight="1">
      <c r="A15" s="830" t="s">
        <v>261</v>
      </c>
      <c r="B15" s="831">
        <v>575.045</v>
      </c>
      <c r="C15" s="832">
        <v>399.099</v>
      </c>
      <c r="D15" s="832">
        <f>C15+B15</f>
        <v>974.144</v>
      </c>
      <c r="E15" s="833">
        <f t="shared" si="1"/>
        <v>0.02798139081711249</v>
      </c>
      <c r="F15" s="831">
        <v>533.499</v>
      </c>
      <c r="G15" s="832">
        <v>519.749</v>
      </c>
      <c r="H15" s="832">
        <f t="shared" si="9"/>
        <v>1053.248</v>
      </c>
      <c r="I15" s="834">
        <f>IF(ISERROR(D15/H15-1),"         /0",(D15/H15-1))</f>
        <v>-0.07510481861821716</v>
      </c>
      <c r="J15" s="831">
        <v>4574.852999999999</v>
      </c>
      <c r="K15" s="832">
        <v>4716.06</v>
      </c>
      <c r="L15" s="832">
        <f t="shared" si="11"/>
        <v>9290.913</v>
      </c>
      <c r="M15" s="833">
        <f t="shared" si="4"/>
        <v>0.02920881427844335</v>
      </c>
      <c r="N15" s="832">
        <v>5480.453999999999</v>
      </c>
      <c r="O15" s="832">
        <v>5352.1630000000005</v>
      </c>
      <c r="P15" s="832">
        <f t="shared" si="12"/>
        <v>10832.616999999998</v>
      </c>
      <c r="Q15" s="834">
        <f>IF(ISERROR(L15/P15-1),"         /0",(L15/P15-1))</f>
        <v>-0.14232054913415637</v>
      </c>
    </row>
    <row r="16" spans="1:17" ht="18" customHeight="1">
      <c r="A16" s="830" t="s">
        <v>264</v>
      </c>
      <c r="B16" s="831">
        <v>268.58</v>
      </c>
      <c r="C16" s="832">
        <v>586.8639999999999</v>
      </c>
      <c r="D16" s="832">
        <f>C16+B16</f>
        <v>855.444</v>
      </c>
      <c r="E16" s="833">
        <f t="shared" si="1"/>
        <v>0.024571842444396287</v>
      </c>
      <c r="F16" s="831">
        <v>176.713</v>
      </c>
      <c r="G16" s="832">
        <v>931.85</v>
      </c>
      <c r="H16" s="832">
        <f t="shared" si="9"/>
        <v>1108.563</v>
      </c>
      <c r="I16" s="834">
        <f t="shared" si="10"/>
        <v>-0.22833073086509303</v>
      </c>
      <c r="J16" s="831">
        <v>1570.13</v>
      </c>
      <c r="K16" s="832">
        <v>6057.634000000002</v>
      </c>
      <c r="L16" s="832">
        <f t="shared" si="11"/>
        <v>7627.764000000002</v>
      </c>
      <c r="M16" s="833">
        <f t="shared" si="4"/>
        <v>0.023980198935863055</v>
      </c>
      <c r="N16" s="832">
        <v>1429.1860000000001</v>
      </c>
      <c r="O16" s="832">
        <v>8086.782999999999</v>
      </c>
      <c r="P16" s="832">
        <f t="shared" si="12"/>
        <v>9515.969</v>
      </c>
      <c r="Q16" s="834">
        <f>IF(ISERROR(L16/P16-1),"         /0",(L16/P16-1))</f>
        <v>-0.19842487927398644</v>
      </c>
    </row>
    <row r="17" spans="1:17" ht="18" customHeight="1">
      <c r="A17" s="830" t="s">
        <v>265</v>
      </c>
      <c r="B17" s="831">
        <v>133.945</v>
      </c>
      <c r="C17" s="832">
        <v>185.04199999999997</v>
      </c>
      <c r="D17" s="832">
        <f>C17+B17</f>
        <v>318.98699999999997</v>
      </c>
      <c r="E17" s="833">
        <f t="shared" si="1"/>
        <v>0.009162608313122352</v>
      </c>
      <c r="F17" s="831">
        <v>113.216</v>
      </c>
      <c r="G17" s="832">
        <v>178.457</v>
      </c>
      <c r="H17" s="832">
        <f t="shared" si="9"/>
        <v>291.673</v>
      </c>
      <c r="I17" s="834">
        <f>IF(ISERROR(D17/H17-1),"         /0",(D17/H17-1))</f>
        <v>0.09364596654472623</v>
      </c>
      <c r="J17" s="831">
        <v>1182.3990000000001</v>
      </c>
      <c r="K17" s="832">
        <v>1804.2480000000003</v>
      </c>
      <c r="L17" s="832">
        <f t="shared" si="11"/>
        <v>2986.6470000000004</v>
      </c>
      <c r="M17" s="833">
        <f t="shared" si="4"/>
        <v>0.009389434336353166</v>
      </c>
      <c r="N17" s="832">
        <v>1079.795</v>
      </c>
      <c r="O17" s="832">
        <v>1830.938</v>
      </c>
      <c r="P17" s="832">
        <f t="shared" si="12"/>
        <v>2910.733</v>
      </c>
      <c r="Q17" s="834">
        <f>IF(ISERROR(L17/P17-1),"         /0",(L17/P17-1))</f>
        <v>0.02608071575098103</v>
      </c>
    </row>
    <row r="18" spans="1:17" ht="18" customHeight="1">
      <c r="A18" s="830" t="s">
        <v>263</v>
      </c>
      <c r="B18" s="831">
        <v>160.32199999999997</v>
      </c>
      <c r="C18" s="832">
        <v>130.113</v>
      </c>
      <c r="D18" s="832">
        <f t="shared" si="8"/>
        <v>290.43499999999995</v>
      </c>
      <c r="E18" s="833">
        <f t="shared" si="1"/>
        <v>0.0083424783625091</v>
      </c>
      <c r="F18" s="831">
        <v>113.08800000000001</v>
      </c>
      <c r="G18" s="832">
        <v>344.996</v>
      </c>
      <c r="H18" s="832">
        <f t="shared" si="9"/>
        <v>458.084</v>
      </c>
      <c r="I18" s="834">
        <f t="shared" si="10"/>
        <v>-0.36597872879209936</v>
      </c>
      <c r="J18" s="831">
        <v>780.7940000000002</v>
      </c>
      <c r="K18" s="832">
        <v>1387.18</v>
      </c>
      <c r="L18" s="832">
        <f t="shared" si="11"/>
        <v>2167.974</v>
      </c>
      <c r="M18" s="833">
        <f t="shared" si="4"/>
        <v>0.006815686459069625</v>
      </c>
      <c r="N18" s="832">
        <v>961.2239999999998</v>
      </c>
      <c r="O18" s="832">
        <v>2869.106</v>
      </c>
      <c r="P18" s="832">
        <f t="shared" si="12"/>
        <v>3830.33</v>
      </c>
      <c r="Q18" s="834">
        <f t="shared" si="6"/>
        <v>-0.4339981150449177</v>
      </c>
    </row>
    <row r="19" spans="1:17" ht="18" customHeight="1">
      <c r="A19" s="830" t="s">
        <v>266</v>
      </c>
      <c r="B19" s="831">
        <v>18.817999999999998</v>
      </c>
      <c r="C19" s="832">
        <v>0.054</v>
      </c>
      <c r="D19" s="832">
        <f>C19+B19</f>
        <v>18.871999999999996</v>
      </c>
      <c r="E19" s="833">
        <f t="shared" si="1"/>
        <v>0.000542080849957036</v>
      </c>
      <c r="F19" s="831">
        <v>9.251</v>
      </c>
      <c r="G19" s="832">
        <v>0.074</v>
      </c>
      <c r="H19" s="832">
        <f t="shared" si="9"/>
        <v>9.325</v>
      </c>
      <c r="I19" s="834">
        <f t="shared" si="10"/>
        <v>1.023806970509383</v>
      </c>
      <c r="J19" s="831">
        <v>186.03900000000004</v>
      </c>
      <c r="K19" s="832">
        <v>12.933999999999997</v>
      </c>
      <c r="L19" s="832">
        <f t="shared" si="11"/>
        <v>198.97300000000004</v>
      </c>
      <c r="M19" s="833">
        <f t="shared" si="4"/>
        <v>0.0006255322166319618</v>
      </c>
      <c r="N19" s="832">
        <v>152.52300000000002</v>
      </c>
      <c r="O19" s="832">
        <v>10.421</v>
      </c>
      <c r="P19" s="832">
        <f t="shared" si="12"/>
        <v>162.94400000000002</v>
      </c>
      <c r="Q19" s="834">
        <f t="shared" si="6"/>
        <v>0.22111277494108417</v>
      </c>
    </row>
    <row r="20" spans="1:17" s="820" customFormat="1" ht="18" customHeight="1">
      <c r="A20" s="835" t="s">
        <v>229</v>
      </c>
      <c r="B20" s="836">
        <f>SUM(B21:B25)</f>
        <v>2283.874</v>
      </c>
      <c r="C20" s="837">
        <f>SUM(C21:C25)</f>
        <v>746.702</v>
      </c>
      <c r="D20" s="837">
        <f>C20+B20</f>
        <v>3030.576</v>
      </c>
      <c r="E20" s="838">
        <f t="shared" si="1"/>
        <v>0.0870505094287513</v>
      </c>
      <c r="F20" s="836">
        <f>SUM(F21:F25)</f>
        <v>2304.194</v>
      </c>
      <c r="G20" s="837">
        <f>SUM(G21:G25)</f>
        <v>745.809</v>
      </c>
      <c r="H20" s="837">
        <f aca="true" t="shared" si="13" ref="H20:H25">G20+F20</f>
        <v>3050.0029999999997</v>
      </c>
      <c r="I20" s="839">
        <f t="shared" si="10"/>
        <v>-0.0063695019316373225</v>
      </c>
      <c r="J20" s="836">
        <f>SUM(J21:J25)</f>
        <v>21383.057</v>
      </c>
      <c r="K20" s="837">
        <f>SUM(K21:K25)</f>
        <v>6585.215</v>
      </c>
      <c r="L20" s="837">
        <f aca="true" t="shared" si="14" ref="L20:L25">K20+J20</f>
        <v>27968.272</v>
      </c>
      <c r="M20" s="838">
        <f t="shared" si="4"/>
        <v>0.08792677991247871</v>
      </c>
      <c r="N20" s="836">
        <f>SUM(N21:N25)</f>
        <v>22202.742</v>
      </c>
      <c r="O20" s="837">
        <f>SUM(O21:O25)</f>
        <v>6876.052000000001</v>
      </c>
      <c r="P20" s="837">
        <f aca="true" t="shared" si="15" ref="P20:P25">O20+N20</f>
        <v>29078.793999999998</v>
      </c>
      <c r="Q20" s="840">
        <f aca="true" t="shared" si="16" ref="Q20:Q36">IF(ISERROR(L20/P20-1),"         /0",(L20/P20-1))</f>
        <v>-0.03819009825510633</v>
      </c>
    </row>
    <row r="21" spans="1:17" ht="18" customHeight="1">
      <c r="A21" s="830" t="s">
        <v>287</v>
      </c>
      <c r="B21" s="831">
        <v>1294.0159999999998</v>
      </c>
      <c r="C21" s="832"/>
      <c r="D21" s="832">
        <f t="shared" si="8"/>
        <v>1294.0159999999998</v>
      </c>
      <c r="E21" s="833">
        <f t="shared" si="1"/>
        <v>0.037169419941606816</v>
      </c>
      <c r="F21" s="831">
        <v>1410.503</v>
      </c>
      <c r="G21" s="832"/>
      <c r="H21" s="832">
        <f t="shared" si="13"/>
        <v>1410.503</v>
      </c>
      <c r="I21" s="834">
        <f t="shared" si="10"/>
        <v>-0.08258543228904869</v>
      </c>
      <c r="J21" s="831">
        <v>11427.26</v>
      </c>
      <c r="K21" s="832">
        <v>61.998</v>
      </c>
      <c r="L21" s="832">
        <f t="shared" si="14"/>
        <v>11489.258</v>
      </c>
      <c r="M21" s="833">
        <f t="shared" si="4"/>
        <v>0.03611998122457066</v>
      </c>
      <c r="N21" s="831">
        <v>11805.195</v>
      </c>
      <c r="O21" s="832">
        <v>581.234</v>
      </c>
      <c r="P21" s="832">
        <f t="shared" si="15"/>
        <v>12386.429</v>
      </c>
      <c r="Q21" s="834">
        <f t="shared" si="16"/>
        <v>-0.07243177190132843</v>
      </c>
    </row>
    <row r="22" spans="1:17" ht="18" customHeight="1">
      <c r="A22" s="830" t="s">
        <v>267</v>
      </c>
      <c r="B22" s="831">
        <v>152.039</v>
      </c>
      <c r="C22" s="832">
        <v>426.19699999999995</v>
      </c>
      <c r="D22" s="832">
        <f t="shared" si="8"/>
        <v>578.2359999999999</v>
      </c>
      <c r="E22" s="833">
        <f t="shared" si="1"/>
        <v>0.016609297496595836</v>
      </c>
      <c r="F22" s="831">
        <v>210.59300000000002</v>
      </c>
      <c r="G22" s="832">
        <v>488.2</v>
      </c>
      <c r="H22" s="832">
        <f>G22+F22</f>
        <v>698.793</v>
      </c>
      <c r="I22" s="834">
        <f t="shared" si="10"/>
        <v>-0.17252176252481077</v>
      </c>
      <c r="J22" s="831">
        <v>1910.6360000000004</v>
      </c>
      <c r="K22" s="832">
        <v>3511.2780000000007</v>
      </c>
      <c r="L22" s="832">
        <f>K22+J22</f>
        <v>5421.914000000001</v>
      </c>
      <c r="M22" s="833">
        <f t="shared" si="4"/>
        <v>0.01704543773681789</v>
      </c>
      <c r="N22" s="831">
        <v>2289.134</v>
      </c>
      <c r="O22" s="832">
        <v>3798.6980000000003</v>
      </c>
      <c r="P22" s="832">
        <f>O22+N22</f>
        <v>6087.832</v>
      </c>
      <c r="Q22" s="834">
        <f>IF(ISERROR(L22/P22-1),"         /0",(L22/P22-1))</f>
        <v>-0.10938508158569415</v>
      </c>
    </row>
    <row r="23" spans="1:17" ht="18" customHeight="1">
      <c r="A23" s="830" t="s">
        <v>288</v>
      </c>
      <c r="B23" s="831">
        <v>372.471</v>
      </c>
      <c r="C23" s="832">
        <v>85.376</v>
      </c>
      <c r="D23" s="832">
        <f>C23+B23</f>
        <v>457.847</v>
      </c>
      <c r="E23" s="833">
        <f t="shared" si="1"/>
        <v>0.01315123415166803</v>
      </c>
      <c r="F23" s="831">
        <v>321.403</v>
      </c>
      <c r="G23" s="832">
        <v>35.547</v>
      </c>
      <c r="H23" s="832">
        <f>G23+F23</f>
        <v>356.95000000000005</v>
      </c>
      <c r="I23" s="834">
        <f>IF(ISERROR(D23/H23-1),"         /0",(D23/H23-1))</f>
        <v>0.2826642386888918</v>
      </c>
      <c r="J23" s="831">
        <v>3516.628</v>
      </c>
      <c r="K23" s="832">
        <v>980.418</v>
      </c>
      <c r="L23" s="832">
        <f>K23+J23</f>
        <v>4497.046</v>
      </c>
      <c r="M23" s="833">
        <f t="shared" si="4"/>
        <v>0.014137833538600196</v>
      </c>
      <c r="N23" s="831">
        <v>2718.2780000000002</v>
      </c>
      <c r="O23" s="832">
        <v>432.744</v>
      </c>
      <c r="P23" s="832">
        <f>O23+N23</f>
        <v>3151.0220000000004</v>
      </c>
      <c r="Q23" s="834">
        <f>IF(ISERROR(L23/P23-1),"         /0",(L23/P23-1))</f>
        <v>0.4271706132169182</v>
      </c>
    </row>
    <row r="24" spans="1:17" ht="18" customHeight="1">
      <c r="A24" s="830" t="s">
        <v>269</v>
      </c>
      <c r="B24" s="831">
        <v>442.084</v>
      </c>
      <c r="C24" s="832"/>
      <c r="D24" s="832">
        <f t="shared" si="8"/>
        <v>442.084</v>
      </c>
      <c r="E24" s="833">
        <f t="shared" si="1"/>
        <v>0.012698456468440351</v>
      </c>
      <c r="F24" s="831">
        <v>319.144</v>
      </c>
      <c r="G24" s="832"/>
      <c r="H24" s="832">
        <f t="shared" si="13"/>
        <v>319.144</v>
      </c>
      <c r="I24" s="834">
        <f aca="true" t="shared" si="17" ref="I24:I36">IF(ISERROR(D24/H24-1),"         /0",(D24/H24-1))</f>
        <v>0.38521795803775105</v>
      </c>
      <c r="J24" s="831">
        <v>4182.533</v>
      </c>
      <c r="K24" s="832">
        <v>0</v>
      </c>
      <c r="L24" s="832">
        <f t="shared" si="14"/>
        <v>4182.533</v>
      </c>
      <c r="M24" s="833">
        <f t="shared" si="4"/>
        <v>0.013149066147800599</v>
      </c>
      <c r="N24" s="831">
        <v>4879.758999999999</v>
      </c>
      <c r="O24" s="832">
        <v>0</v>
      </c>
      <c r="P24" s="832">
        <f t="shared" si="15"/>
        <v>4879.758999999999</v>
      </c>
      <c r="Q24" s="834">
        <f t="shared" si="16"/>
        <v>-0.14288123655287055</v>
      </c>
    </row>
    <row r="25" spans="1:17" ht="18" customHeight="1" thickBot="1">
      <c r="A25" s="830" t="s">
        <v>266</v>
      </c>
      <c r="B25" s="831">
        <v>23.264</v>
      </c>
      <c r="C25" s="832">
        <v>235.129</v>
      </c>
      <c r="D25" s="832">
        <f t="shared" si="8"/>
        <v>258.393</v>
      </c>
      <c r="E25" s="833">
        <f t="shared" si="1"/>
        <v>0.00742210137044025</v>
      </c>
      <c r="F25" s="831">
        <v>42.55100000000001</v>
      </c>
      <c r="G25" s="832">
        <v>222.062</v>
      </c>
      <c r="H25" s="832">
        <f t="shared" si="13"/>
        <v>264.613</v>
      </c>
      <c r="I25" s="834">
        <f t="shared" si="17"/>
        <v>-0.023506025781046436</v>
      </c>
      <c r="J25" s="831">
        <v>346</v>
      </c>
      <c r="K25" s="832">
        <v>2031.521</v>
      </c>
      <c r="L25" s="832">
        <f t="shared" si="14"/>
        <v>2377.5209999999997</v>
      </c>
      <c r="M25" s="833">
        <f t="shared" si="4"/>
        <v>0.007474461264689369</v>
      </c>
      <c r="N25" s="831">
        <v>510.3760000000001</v>
      </c>
      <c r="O25" s="832">
        <v>2063.376</v>
      </c>
      <c r="P25" s="832">
        <f t="shared" si="15"/>
        <v>2573.7520000000004</v>
      </c>
      <c r="Q25" s="834">
        <f t="shared" si="16"/>
        <v>-0.07624316561968703</v>
      </c>
    </row>
    <row r="26" spans="1:17" s="820" customFormat="1" ht="18" customHeight="1">
      <c r="A26" s="815" t="s">
        <v>270</v>
      </c>
      <c r="B26" s="816">
        <f>SUM(B27:B31)</f>
        <v>1934.8729999999998</v>
      </c>
      <c r="C26" s="817">
        <f>SUM(C27:C31)</f>
        <v>1642.202</v>
      </c>
      <c r="D26" s="817">
        <f aca="true" t="shared" si="18" ref="D26:D36">C26+B26</f>
        <v>3577.075</v>
      </c>
      <c r="E26" s="818">
        <f t="shared" si="1"/>
        <v>0.1027481907778754</v>
      </c>
      <c r="F26" s="816">
        <f>SUM(F27:F31)</f>
        <v>2172.611</v>
      </c>
      <c r="G26" s="817">
        <f>SUM(G27:G31)</f>
        <v>1833.478</v>
      </c>
      <c r="H26" s="817">
        <f aca="true" t="shared" si="19" ref="H26:H36">G26+F26</f>
        <v>4006.089</v>
      </c>
      <c r="I26" s="819">
        <f t="shared" si="17"/>
        <v>-0.10709048151451461</v>
      </c>
      <c r="J26" s="816">
        <f>SUM(J27:J31)</f>
        <v>19710.748999999996</v>
      </c>
      <c r="K26" s="817">
        <f>SUM(K27:K31)</f>
        <v>13714.426000000001</v>
      </c>
      <c r="L26" s="817">
        <f aca="true" t="shared" si="20" ref="L26:L36">K26+J26</f>
        <v>33425.174999999996</v>
      </c>
      <c r="M26" s="818">
        <f t="shared" si="4"/>
        <v>0.10508221622562472</v>
      </c>
      <c r="N26" s="816">
        <f>SUM(N27:N31)</f>
        <v>21870.804</v>
      </c>
      <c r="O26" s="817">
        <f>SUM(O27:O31)</f>
        <v>18431.786</v>
      </c>
      <c r="P26" s="817">
        <f aca="true" t="shared" si="21" ref="P26:P36">O26+N26</f>
        <v>40302.59</v>
      </c>
      <c r="Q26" s="819">
        <f t="shared" si="16"/>
        <v>-0.17064449207854882</v>
      </c>
    </row>
    <row r="27" spans="1:17" s="841" customFormat="1" ht="18" customHeight="1">
      <c r="A27" s="821" t="s">
        <v>271</v>
      </c>
      <c r="B27" s="822">
        <v>1167.291</v>
      </c>
      <c r="C27" s="823">
        <v>1124.795</v>
      </c>
      <c r="D27" s="823">
        <f t="shared" si="18"/>
        <v>2292.0860000000002</v>
      </c>
      <c r="E27" s="824">
        <f t="shared" si="1"/>
        <v>0.06583806311226277</v>
      </c>
      <c r="F27" s="822">
        <v>1128.509</v>
      </c>
      <c r="G27" s="823">
        <v>1062.043</v>
      </c>
      <c r="H27" s="823">
        <f t="shared" si="19"/>
        <v>2190.5519999999997</v>
      </c>
      <c r="I27" s="825">
        <f t="shared" si="17"/>
        <v>0.046350874117574214</v>
      </c>
      <c r="J27" s="822">
        <v>11285.266999999996</v>
      </c>
      <c r="K27" s="823">
        <v>8501.05</v>
      </c>
      <c r="L27" s="823">
        <f t="shared" si="20"/>
        <v>19786.316999999995</v>
      </c>
      <c r="M27" s="824">
        <f t="shared" si="4"/>
        <v>0.06220431280622327</v>
      </c>
      <c r="N27" s="823">
        <v>12638.259</v>
      </c>
      <c r="O27" s="823">
        <v>10295.622999999998</v>
      </c>
      <c r="P27" s="823">
        <f t="shared" si="21"/>
        <v>22933.881999999998</v>
      </c>
      <c r="Q27" s="825">
        <f t="shared" si="16"/>
        <v>-0.1372451903258246</v>
      </c>
    </row>
    <row r="28" spans="1:17" s="841" customFormat="1" ht="18" customHeight="1">
      <c r="A28" s="821" t="s">
        <v>272</v>
      </c>
      <c r="B28" s="822">
        <v>583.4010000000001</v>
      </c>
      <c r="C28" s="823">
        <v>480.888</v>
      </c>
      <c r="D28" s="823">
        <f>C28+B28</f>
        <v>1064.289</v>
      </c>
      <c r="E28" s="824">
        <f t="shared" si="1"/>
        <v>0.0305707230669735</v>
      </c>
      <c r="F28" s="822">
        <v>698.7819999999999</v>
      </c>
      <c r="G28" s="823">
        <v>580.856</v>
      </c>
      <c r="H28" s="823">
        <f>G28+F28</f>
        <v>1279.638</v>
      </c>
      <c r="I28" s="825">
        <f>IF(ISERROR(D28/H28-1),"         /0",(D28/H28-1))</f>
        <v>-0.16828900048294904</v>
      </c>
      <c r="J28" s="822">
        <v>6654.321</v>
      </c>
      <c r="K28" s="823">
        <v>4667.2840000000015</v>
      </c>
      <c r="L28" s="823">
        <f>K28+J28</f>
        <v>11321.605000000001</v>
      </c>
      <c r="M28" s="824">
        <f t="shared" si="4"/>
        <v>0.03559291296548527</v>
      </c>
      <c r="N28" s="823">
        <v>6218.972</v>
      </c>
      <c r="O28" s="823">
        <v>5751.794000000003</v>
      </c>
      <c r="P28" s="823">
        <f>O28+N28</f>
        <v>11970.766000000003</v>
      </c>
      <c r="Q28" s="825">
        <f>IF(ISERROR(L28/P28-1),"         /0",(L28/P28-1))</f>
        <v>-0.05422886054242493</v>
      </c>
    </row>
    <row r="29" spans="1:17" s="841" customFormat="1" ht="18" customHeight="1">
      <c r="A29" s="821" t="s">
        <v>273</v>
      </c>
      <c r="B29" s="822">
        <v>89.95299999999999</v>
      </c>
      <c r="C29" s="823">
        <v>28.114</v>
      </c>
      <c r="D29" s="823">
        <f>C29+B29</f>
        <v>118.067</v>
      </c>
      <c r="E29" s="824">
        <f t="shared" si="1"/>
        <v>0.0033913660296670924</v>
      </c>
      <c r="F29" s="822">
        <v>178.056</v>
      </c>
      <c r="G29" s="823">
        <v>185.389</v>
      </c>
      <c r="H29" s="823">
        <f>G29+F29</f>
        <v>363.44500000000005</v>
      </c>
      <c r="I29" s="825">
        <f>IF(ISERROR(D29/H29-1),"         /0",(D29/H29-1))</f>
        <v>-0.6751447949483416</v>
      </c>
      <c r="J29" s="822">
        <v>1102.4769999999999</v>
      </c>
      <c r="K29" s="823">
        <v>396.7029999999998</v>
      </c>
      <c r="L29" s="823">
        <f>K29+J29</f>
        <v>1499.1799999999996</v>
      </c>
      <c r="M29" s="824">
        <f t="shared" si="4"/>
        <v>0.0047131288593442525</v>
      </c>
      <c r="N29" s="823">
        <v>1948.995</v>
      </c>
      <c r="O29" s="823">
        <v>2259.261</v>
      </c>
      <c r="P29" s="823">
        <f>O29+N29</f>
        <v>4208.255999999999</v>
      </c>
      <c r="Q29" s="825">
        <f>IF(ISERROR(L29/P29-1),"         /0",(L29/P29-1))</f>
        <v>-0.6437526614350458</v>
      </c>
    </row>
    <row r="30" spans="1:17" s="841" customFormat="1" ht="18" customHeight="1">
      <c r="A30" s="821" t="s">
        <v>275</v>
      </c>
      <c r="B30" s="822">
        <v>54.417</v>
      </c>
      <c r="C30" s="823">
        <v>1.604</v>
      </c>
      <c r="D30" s="823">
        <f>C30+B30</f>
        <v>56.021</v>
      </c>
      <c r="E30" s="824">
        <f t="shared" si="1"/>
        <v>0.0016091517218865575</v>
      </c>
      <c r="F30" s="822">
        <v>18.732999999999997</v>
      </c>
      <c r="G30" s="823">
        <v>0.364</v>
      </c>
      <c r="H30" s="823">
        <f>G30+F30</f>
        <v>19.096999999999998</v>
      </c>
      <c r="I30" s="825">
        <f>IF(ISERROR(D30/H30-1),"         /0",(D30/H30-1))</f>
        <v>1.9334974079698384</v>
      </c>
      <c r="J30" s="822">
        <v>247.473</v>
      </c>
      <c r="K30" s="823">
        <v>12.904</v>
      </c>
      <c r="L30" s="823">
        <f>K30+J30</f>
        <v>260.377</v>
      </c>
      <c r="M30" s="824">
        <f t="shared" si="4"/>
        <v>0.000818574389339158</v>
      </c>
      <c r="N30" s="823">
        <v>245.396</v>
      </c>
      <c r="O30" s="823">
        <v>13.05</v>
      </c>
      <c r="P30" s="823">
        <f>O30+N30</f>
        <v>258.44599999999997</v>
      </c>
      <c r="Q30" s="825">
        <f>IF(ISERROR(L30/P30-1),"         /0",(L30/P30-1))</f>
        <v>0.0074715801366631585</v>
      </c>
    </row>
    <row r="31" spans="1:17" s="841" customFormat="1" ht="18" customHeight="1" thickBot="1">
      <c r="A31" s="821" t="s">
        <v>266</v>
      </c>
      <c r="B31" s="822">
        <v>39.811</v>
      </c>
      <c r="C31" s="823">
        <v>6.800999999999999</v>
      </c>
      <c r="D31" s="823">
        <f t="shared" si="18"/>
        <v>46.612</v>
      </c>
      <c r="E31" s="824">
        <f t="shared" si="1"/>
        <v>0.00133888684708549</v>
      </c>
      <c r="F31" s="822">
        <v>148.531</v>
      </c>
      <c r="G31" s="823">
        <v>4.826</v>
      </c>
      <c r="H31" s="823">
        <f t="shared" si="19"/>
        <v>153.357</v>
      </c>
      <c r="I31" s="825">
        <f>IF(ISERROR(D31/H31-1),"         /0",(D31/H31-1))</f>
        <v>-0.6960556088082057</v>
      </c>
      <c r="J31" s="822">
        <v>421.211</v>
      </c>
      <c r="K31" s="823">
        <v>136.485</v>
      </c>
      <c r="L31" s="823">
        <f t="shared" si="20"/>
        <v>557.696</v>
      </c>
      <c r="M31" s="824">
        <f t="shared" si="4"/>
        <v>0.0017532872052327627</v>
      </c>
      <c r="N31" s="823">
        <v>819.182</v>
      </c>
      <c r="O31" s="823">
        <v>112.05800000000002</v>
      </c>
      <c r="P31" s="823">
        <f t="shared" si="21"/>
        <v>931.24</v>
      </c>
      <c r="Q31" s="825">
        <f>IF(ISERROR(L31/P31-1),"         /0",(L31/P31-1))</f>
        <v>-0.40112538121214725</v>
      </c>
    </row>
    <row r="32" spans="1:17" s="820" customFormat="1" ht="18" customHeight="1">
      <c r="A32" s="815" t="s">
        <v>244</v>
      </c>
      <c r="B32" s="816">
        <f>SUM(B33:B35)</f>
        <v>152.649</v>
      </c>
      <c r="C32" s="817">
        <f>SUM(C33:C35)</f>
        <v>72.614</v>
      </c>
      <c r="D32" s="817">
        <f t="shared" si="18"/>
        <v>225.263</v>
      </c>
      <c r="E32" s="818">
        <f t="shared" si="1"/>
        <v>0.006470472578628222</v>
      </c>
      <c r="F32" s="816">
        <f>SUM(F33:F35)</f>
        <v>1267.0010000000002</v>
      </c>
      <c r="G32" s="817">
        <f>SUM(G33:G35)</f>
        <v>868.702</v>
      </c>
      <c r="H32" s="817">
        <f t="shared" si="19"/>
        <v>2135.7030000000004</v>
      </c>
      <c r="I32" s="819">
        <f t="shared" si="17"/>
        <v>-0.8945251282598751</v>
      </c>
      <c r="J32" s="816">
        <f>SUM(J33:J35)</f>
        <v>4973.166999999999</v>
      </c>
      <c r="K32" s="817">
        <f>SUM(K33:K35)</f>
        <v>3400.1530000000002</v>
      </c>
      <c r="L32" s="817">
        <f t="shared" si="20"/>
        <v>8373.32</v>
      </c>
      <c r="M32" s="818">
        <f t="shared" si="4"/>
        <v>0.026324081258104048</v>
      </c>
      <c r="N32" s="816">
        <f>SUM(N33:N35)</f>
        <v>14371.717000000002</v>
      </c>
      <c r="O32" s="817">
        <f>SUM(O33:O35)</f>
        <v>9724.782</v>
      </c>
      <c r="P32" s="817">
        <f t="shared" si="21"/>
        <v>24096.499000000003</v>
      </c>
      <c r="Q32" s="819">
        <f t="shared" si="16"/>
        <v>-0.6525088561620509</v>
      </c>
    </row>
    <row r="33" spans="1:17" ht="18" customHeight="1">
      <c r="A33" s="821" t="s">
        <v>277</v>
      </c>
      <c r="B33" s="822">
        <v>135.25199999999998</v>
      </c>
      <c r="C33" s="823">
        <v>69.146</v>
      </c>
      <c r="D33" s="823">
        <f t="shared" si="18"/>
        <v>204.39799999999997</v>
      </c>
      <c r="E33" s="824">
        <f t="shared" si="1"/>
        <v>0.005871144635943103</v>
      </c>
      <c r="F33" s="822">
        <v>1146.951</v>
      </c>
      <c r="G33" s="823">
        <v>658.833</v>
      </c>
      <c r="H33" s="823">
        <f t="shared" si="19"/>
        <v>1805.784</v>
      </c>
      <c r="I33" s="825">
        <f t="shared" si="17"/>
        <v>-0.8868092750849492</v>
      </c>
      <c r="J33" s="822">
        <v>4489.768999999999</v>
      </c>
      <c r="K33" s="823">
        <v>2553.4530000000004</v>
      </c>
      <c r="L33" s="823">
        <f t="shared" si="20"/>
        <v>7043.222</v>
      </c>
      <c r="M33" s="824">
        <f t="shared" si="4"/>
        <v>0.022142513154503364</v>
      </c>
      <c r="N33" s="823">
        <v>12723.013000000003</v>
      </c>
      <c r="O33" s="823">
        <v>7225.49</v>
      </c>
      <c r="P33" s="823">
        <f t="shared" si="21"/>
        <v>19948.503000000004</v>
      </c>
      <c r="Q33" s="825">
        <f t="shared" si="16"/>
        <v>-0.6469297971882904</v>
      </c>
    </row>
    <row r="34" spans="1:17" ht="18" customHeight="1">
      <c r="A34" s="821" t="s">
        <v>278</v>
      </c>
      <c r="B34" s="822">
        <v>16.871000000000002</v>
      </c>
      <c r="C34" s="823">
        <v>3.468</v>
      </c>
      <c r="D34" s="823">
        <f t="shared" si="18"/>
        <v>20.339000000000002</v>
      </c>
      <c r="E34" s="824">
        <f t="shared" si="1"/>
        <v>0.000584219076265163</v>
      </c>
      <c r="F34" s="822">
        <v>113.621</v>
      </c>
      <c r="G34" s="823">
        <v>122.131</v>
      </c>
      <c r="H34" s="823">
        <f>G34+F34</f>
        <v>235.752</v>
      </c>
      <c r="I34" s="825">
        <f>IF(ISERROR(D34/H34-1),"         /0",(D34/H34-1))</f>
        <v>-0.9137271369914147</v>
      </c>
      <c r="J34" s="822">
        <v>325.315</v>
      </c>
      <c r="K34" s="823">
        <v>798.4910000000001</v>
      </c>
      <c r="L34" s="823">
        <f>K34+J34</f>
        <v>1123.806</v>
      </c>
      <c r="M34" s="824">
        <f t="shared" si="4"/>
        <v>0.0035330263816914773</v>
      </c>
      <c r="N34" s="823">
        <v>1629.96</v>
      </c>
      <c r="O34" s="823">
        <v>1779.3639999999998</v>
      </c>
      <c r="P34" s="823">
        <f>O34+N34</f>
        <v>3409.3239999999996</v>
      </c>
      <c r="Q34" s="825">
        <f>IF(ISERROR(L34/P34-1),"         /0",(L34/P34-1))</f>
        <v>-0.6703727777119453</v>
      </c>
    </row>
    <row r="35" spans="1:17" ht="18" customHeight="1" thickBot="1">
      <c r="A35" s="821" t="s">
        <v>266</v>
      </c>
      <c r="B35" s="822">
        <v>0.526</v>
      </c>
      <c r="C35" s="823">
        <v>0</v>
      </c>
      <c r="D35" s="823">
        <f t="shared" si="18"/>
        <v>0.526</v>
      </c>
      <c r="E35" s="824">
        <f t="shared" si="1"/>
        <v>1.5108866419955541E-05</v>
      </c>
      <c r="F35" s="822">
        <v>6.428999999999999</v>
      </c>
      <c r="G35" s="823">
        <v>87.738</v>
      </c>
      <c r="H35" s="823">
        <f t="shared" si="19"/>
        <v>94.167</v>
      </c>
      <c r="I35" s="825">
        <f>IF(ISERROR(D35/H35-1),"         /0",(D35/H35-1))</f>
        <v>-0.9944141790648529</v>
      </c>
      <c r="J35" s="822">
        <v>158.083</v>
      </c>
      <c r="K35" s="823">
        <v>48.208999999999996</v>
      </c>
      <c r="L35" s="823">
        <f t="shared" si="20"/>
        <v>206.292</v>
      </c>
      <c r="M35" s="824">
        <f t="shared" si="4"/>
        <v>0.000648541721909207</v>
      </c>
      <c r="N35" s="823">
        <v>18.744</v>
      </c>
      <c r="O35" s="823">
        <v>719.9280000000001</v>
      </c>
      <c r="P35" s="823">
        <f t="shared" si="21"/>
        <v>738.6720000000001</v>
      </c>
      <c r="Q35" s="825">
        <f>IF(ISERROR(L35/P35-1),"         /0",(L35/P35-1))</f>
        <v>-0.7207258431347067</v>
      </c>
    </row>
    <row r="36" spans="1:17" ht="18" customHeight="1" thickBot="1">
      <c r="A36" s="842" t="s">
        <v>250</v>
      </c>
      <c r="B36" s="843">
        <v>21.476</v>
      </c>
      <c r="C36" s="844">
        <v>0.56</v>
      </c>
      <c r="D36" s="844">
        <f t="shared" si="18"/>
        <v>22.035999999999998</v>
      </c>
      <c r="E36" s="845">
        <f t="shared" si="1"/>
        <v>0.0006329638411219396</v>
      </c>
      <c r="F36" s="843">
        <v>32.712999999999994</v>
      </c>
      <c r="G36" s="844">
        <v>0.284</v>
      </c>
      <c r="H36" s="844">
        <f t="shared" si="19"/>
        <v>32.99699999999999</v>
      </c>
      <c r="I36" s="846">
        <f t="shared" si="17"/>
        <v>-0.33218171348910497</v>
      </c>
      <c r="J36" s="843">
        <v>293.9930000000001</v>
      </c>
      <c r="K36" s="844">
        <v>24.967</v>
      </c>
      <c r="L36" s="844">
        <f t="shared" si="20"/>
        <v>318.9600000000001</v>
      </c>
      <c r="M36" s="845">
        <f t="shared" si="4"/>
        <v>0.001002747889497221</v>
      </c>
      <c r="N36" s="843">
        <v>347.6</v>
      </c>
      <c r="O36" s="844">
        <v>0.7290000000000001</v>
      </c>
      <c r="P36" s="844">
        <f t="shared" si="21"/>
        <v>348.329</v>
      </c>
      <c r="Q36" s="846">
        <f t="shared" si="16"/>
        <v>-0.08431396754217968</v>
      </c>
    </row>
    <row r="37" ht="14.25">
      <c r="A37" s="255" t="s">
        <v>289</v>
      </c>
    </row>
    <row r="38" ht="14.25">
      <c r="A38" s="255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37:Q65536 I37:I65536 Q3:Q6 I3:I6">
    <cfRule type="cellIs" priority="1" dxfId="0" operator="lessThan" stopIfTrue="1">
      <formula>0</formula>
    </cfRule>
  </conditionalFormatting>
  <conditionalFormatting sqref="Q7:Q36 I7:I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92" zoomScaleNormal="92" zoomScalePageLayoutView="0" workbookViewId="0" topLeftCell="A1">
      <selection activeCell="A12" sqref="A12"/>
    </sheetView>
  </sheetViews>
  <sheetFormatPr defaultColWidth="9.140625" defaultRowHeight="12.75"/>
  <cols>
    <col min="1" max="1" width="25.28125" style="847" customWidth="1"/>
    <col min="2" max="2" width="8.421875" style="847" bestFit="1" customWidth="1"/>
    <col min="3" max="3" width="9.28125" style="847" bestFit="1" customWidth="1"/>
    <col min="4" max="4" width="8.421875" style="847" customWidth="1"/>
    <col min="5" max="5" width="10.8515625" style="847" bestFit="1" customWidth="1"/>
    <col min="6" max="6" width="8.421875" style="847" bestFit="1" customWidth="1"/>
    <col min="7" max="7" width="9.28125" style="847" bestFit="1" customWidth="1"/>
    <col min="8" max="8" width="8.421875" style="847" bestFit="1" customWidth="1"/>
    <col min="9" max="9" width="9.28125" style="847" customWidth="1"/>
    <col min="10" max="10" width="10.00390625" style="847" customWidth="1"/>
    <col min="11" max="11" width="9.8515625" style="847" customWidth="1"/>
    <col min="12" max="12" width="9.00390625" style="847" customWidth="1"/>
    <col min="13" max="13" width="10.8515625" style="847" bestFit="1" customWidth="1"/>
    <col min="14" max="14" width="9.140625" style="847" customWidth="1"/>
    <col min="15" max="15" width="10.00390625" style="847" customWidth="1"/>
    <col min="16" max="16" width="9.28125" style="847" customWidth="1"/>
    <col min="17" max="17" width="9.7109375" style="847" customWidth="1"/>
    <col min="18" max="16384" width="9.140625" style="847" customWidth="1"/>
  </cols>
  <sheetData>
    <row r="1" spans="16:17" ht="18.75" thickBot="1">
      <c r="P1" s="848" t="s">
        <v>45</v>
      </c>
      <c r="Q1" s="849"/>
    </row>
    <row r="2" ht="3.75" customHeight="1" thickBot="1"/>
    <row r="3" spans="1:17" ht="24" customHeight="1" thickBot="1">
      <c r="A3" s="850" t="s">
        <v>290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2"/>
    </row>
    <row r="4" spans="1:17" ht="15.75" customHeight="1" thickBot="1">
      <c r="A4" s="853" t="s">
        <v>281</v>
      </c>
      <c r="B4" s="854" t="s">
        <v>84</v>
      </c>
      <c r="C4" s="855"/>
      <c r="D4" s="855"/>
      <c r="E4" s="855"/>
      <c r="F4" s="855"/>
      <c r="G4" s="855"/>
      <c r="H4" s="855"/>
      <c r="I4" s="856"/>
      <c r="J4" s="854" t="s">
        <v>85</v>
      </c>
      <c r="K4" s="855"/>
      <c r="L4" s="855"/>
      <c r="M4" s="855"/>
      <c r="N4" s="855"/>
      <c r="O4" s="855"/>
      <c r="P4" s="855"/>
      <c r="Q4" s="856"/>
    </row>
    <row r="5" spans="1:17" s="864" customFormat="1" ht="26.25" customHeight="1">
      <c r="A5" s="857"/>
      <c r="B5" s="858" t="s">
        <v>86</v>
      </c>
      <c r="C5" s="859"/>
      <c r="D5" s="859"/>
      <c r="E5" s="860" t="s">
        <v>87</v>
      </c>
      <c r="F5" s="858" t="s">
        <v>88</v>
      </c>
      <c r="G5" s="859"/>
      <c r="H5" s="859"/>
      <c r="I5" s="861" t="s">
        <v>89</v>
      </c>
      <c r="J5" s="862" t="s">
        <v>254</v>
      </c>
      <c r="K5" s="863"/>
      <c r="L5" s="863"/>
      <c r="M5" s="860" t="s">
        <v>87</v>
      </c>
      <c r="N5" s="862" t="s">
        <v>255</v>
      </c>
      <c r="O5" s="863"/>
      <c r="P5" s="863"/>
      <c r="Q5" s="860" t="s">
        <v>89</v>
      </c>
    </row>
    <row r="6" spans="1:17" s="870" customFormat="1" ht="14.25" thickBot="1">
      <c r="A6" s="865"/>
      <c r="B6" s="866" t="s">
        <v>59</v>
      </c>
      <c r="C6" s="867" t="s">
        <v>60</v>
      </c>
      <c r="D6" s="867" t="s">
        <v>58</v>
      </c>
      <c r="E6" s="868"/>
      <c r="F6" s="866" t="s">
        <v>59</v>
      </c>
      <c r="G6" s="867" t="s">
        <v>60</v>
      </c>
      <c r="H6" s="867" t="s">
        <v>58</v>
      </c>
      <c r="I6" s="869"/>
      <c r="J6" s="866" t="s">
        <v>59</v>
      </c>
      <c r="K6" s="867" t="s">
        <v>60</v>
      </c>
      <c r="L6" s="867" t="s">
        <v>58</v>
      </c>
      <c r="M6" s="868"/>
      <c r="N6" s="866" t="s">
        <v>59</v>
      </c>
      <c r="O6" s="867" t="s">
        <v>60</v>
      </c>
      <c r="P6" s="867" t="s">
        <v>58</v>
      </c>
      <c r="Q6" s="868"/>
    </row>
    <row r="7" spans="1:17" s="877" customFormat="1" ht="18" customHeight="1" thickBot="1">
      <c r="A7" s="871" t="s">
        <v>49</v>
      </c>
      <c r="B7" s="872">
        <f>B8+B21+B31+B36+B44+B49</f>
        <v>22274.952</v>
      </c>
      <c r="C7" s="873">
        <f>C8+C21+C31+C36+C44+C49</f>
        <v>12539.042999999996</v>
      </c>
      <c r="D7" s="874">
        <f>C7+B7</f>
        <v>34813.994999999995</v>
      </c>
      <c r="E7" s="875">
        <f aca="true" t="shared" si="0" ref="E7:E49">D7/$D$7</f>
        <v>1</v>
      </c>
      <c r="F7" s="872">
        <f>F8+F21+F31+F36+F44+F49</f>
        <v>23076.188</v>
      </c>
      <c r="G7" s="873">
        <f>G8+G21+G31+G36+G44+G49</f>
        <v>14316.443999999996</v>
      </c>
      <c r="H7" s="874">
        <f>G7+F7</f>
        <v>37392.632</v>
      </c>
      <c r="I7" s="876">
        <f>IF(ISERROR(D7/H7-1),"         /0",(D7/H7-1))</f>
        <v>-0.06896109907427761</v>
      </c>
      <c r="J7" s="872">
        <f>J8+J21+J31+J36+J44+J49</f>
        <v>209201.21700000003</v>
      </c>
      <c r="K7" s="873">
        <f>K8+K21+K31+K36+K44+K49</f>
        <v>108884.71800000001</v>
      </c>
      <c r="L7" s="874">
        <f>K7+J7</f>
        <v>318085.93500000006</v>
      </c>
      <c r="M7" s="875">
        <f aca="true" t="shared" si="1" ref="M7:M49">L7/$L$7</f>
        <v>1</v>
      </c>
      <c r="N7" s="872">
        <f>N8+N21+N31+N36+N44+N49</f>
        <v>240932.63400000002</v>
      </c>
      <c r="O7" s="873">
        <f>O8+O21+O31+O36+O44+O49</f>
        <v>141732.23499999996</v>
      </c>
      <c r="P7" s="874">
        <f>O7+N7</f>
        <v>382664.86899999995</v>
      </c>
      <c r="Q7" s="876">
        <f>IF(ISERROR(L7/P7-1),"         /0",(L7/P7-1))</f>
        <v>-0.16876107328263756</v>
      </c>
    </row>
    <row r="8" spans="1:17" s="883" customFormat="1" ht="18" customHeight="1">
      <c r="A8" s="878" t="s">
        <v>256</v>
      </c>
      <c r="B8" s="879">
        <f>SUM(B9:B20)</f>
        <v>15360.18</v>
      </c>
      <c r="C8" s="880">
        <f>SUM(C9:C20)</f>
        <v>7500.196999999999</v>
      </c>
      <c r="D8" s="880">
        <f>C8+B8</f>
        <v>22860.377</v>
      </c>
      <c r="E8" s="881">
        <f t="shared" si="0"/>
        <v>0.6566433125528973</v>
      </c>
      <c r="F8" s="879">
        <f>SUM(F9:F20)</f>
        <v>14491.949999999999</v>
      </c>
      <c r="G8" s="880">
        <f>SUM(G9:G20)</f>
        <v>7546.923999999999</v>
      </c>
      <c r="H8" s="880">
        <f>G8+F8</f>
        <v>22038.873999999996</v>
      </c>
      <c r="I8" s="882">
        <f>IF(ISERROR(D8/H8-1),"         /0",(D8/H8-1))</f>
        <v>0.037275180211112646</v>
      </c>
      <c r="J8" s="879">
        <f>SUM(J9:J20)</f>
        <v>139710.92800000004</v>
      </c>
      <c r="K8" s="880">
        <f>SUM(K9:K20)</f>
        <v>58937.82000000001</v>
      </c>
      <c r="L8" s="880">
        <f>K8+J8</f>
        <v>198648.74800000005</v>
      </c>
      <c r="M8" s="881">
        <f t="shared" si="1"/>
        <v>0.6245128317289478</v>
      </c>
      <c r="N8" s="879">
        <f>SUM(N9:N20)</f>
        <v>150605.819</v>
      </c>
      <c r="O8" s="880">
        <f>SUM(O9:O20)</f>
        <v>73315.66899999998</v>
      </c>
      <c r="P8" s="880">
        <f>O8+N8</f>
        <v>223921.48799999995</v>
      </c>
      <c r="Q8" s="882">
        <f>IF(ISERROR(L8/P8-1),"         /0",(L8/P8-1))</f>
        <v>-0.11286429107687923</v>
      </c>
    </row>
    <row r="9" spans="1:17" ht="18" customHeight="1">
      <c r="A9" s="884" t="s">
        <v>104</v>
      </c>
      <c r="B9" s="885">
        <v>3880.1859999999997</v>
      </c>
      <c r="C9" s="886">
        <v>3319.2259999999997</v>
      </c>
      <c r="D9" s="886">
        <f>C9+B9</f>
        <v>7199.411999999999</v>
      </c>
      <c r="E9" s="887">
        <f t="shared" si="0"/>
        <v>0.20679649089396376</v>
      </c>
      <c r="F9" s="885">
        <v>4629.148999999999</v>
      </c>
      <c r="G9" s="886">
        <v>3687.372</v>
      </c>
      <c r="H9" s="886">
        <f>G9+F9</f>
        <v>8316.520999999999</v>
      </c>
      <c r="I9" s="888">
        <f>IF(ISERROR(D9/H9-1),"         /0",(D9/H9-1))</f>
        <v>-0.13432407613712505</v>
      </c>
      <c r="J9" s="885">
        <v>37561.592000000004</v>
      </c>
      <c r="K9" s="886">
        <v>23221.225</v>
      </c>
      <c r="L9" s="886">
        <f>K9+J9</f>
        <v>60782.817</v>
      </c>
      <c r="M9" s="887">
        <f t="shared" si="1"/>
        <v>0.19108929478444242</v>
      </c>
      <c r="N9" s="886">
        <v>45903.74799999999</v>
      </c>
      <c r="O9" s="886">
        <v>31796.01299999999</v>
      </c>
      <c r="P9" s="886">
        <f>O9+N9</f>
        <v>77699.76099999998</v>
      </c>
      <c r="Q9" s="888">
        <f>IF(ISERROR(L9/P9-1),"         /0",(L9/P9-1))</f>
        <v>-0.21772195669945482</v>
      </c>
    </row>
    <row r="10" spans="1:17" ht="18" customHeight="1">
      <c r="A10" s="884" t="s">
        <v>137</v>
      </c>
      <c r="B10" s="885">
        <v>3463.078</v>
      </c>
      <c r="C10" s="886">
        <v>1013.115</v>
      </c>
      <c r="D10" s="886">
        <f>C10+B10</f>
        <v>4476.193</v>
      </c>
      <c r="E10" s="887">
        <f t="shared" si="0"/>
        <v>0.12857452872041836</v>
      </c>
      <c r="F10" s="885">
        <v>3239.788</v>
      </c>
      <c r="G10" s="886">
        <v>970.426</v>
      </c>
      <c r="H10" s="886">
        <f>G10+F10</f>
        <v>4210.214</v>
      </c>
      <c r="I10" s="888">
        <f>IF(ISERROR(D10/H10-1),"         /0",(D10/H10-1))</f>
        <v>0.06317469848325996</v>
      </c>
      <c r="J10" s="885">
        <v>35191.842</v>
      </c>
      <c r="K10" s="886">
        <v>9504.489</v>
      </c>
      <c r="L10" s="886">
        <f>K10+J10</f>
        <v>44696.331</v>
      </c>
      <c r="M10" s="887">
        <f t="shared" si="1"/>
        <v>0.14051652739691237</v>
      </c>
      <c r="N10" s="886">
        <v>34028.66</v>
      </c>
      <c r="O10" s="886">
        <v>10057.689</v>
      </c>
      <c r="P10" s="886">
        <f>O10+N10</f>
        <v>44086.349</v>
      </c>
      <c r="Q10" s="888">
        <f>IF(ISERROR(L10/P10-1),"         /0",(L10/P10-1))</f>
        <v>0.013836074291386558</v>
      </c>
    </row>
    <row r="11" spans="1:17" ht="18" customHeight="1">
      <c r="A11" s="884" t="s">
        <v>291</v>
      </c>
      <c r="B11" s="885">
        <v>2626.6310000000003</v>
      </c>
      <c r="C11" s="886">
        <v>920.438</v>
      </c>
      <c r="D11" s="886">
        <f aca="true" t="shared" si="2" ref="D11:D20">C11+B11</f>
        <v>3547.0690000000004</v>
      </c>
      <c r="E11" s="887">
        <f t="shared" si="0"/>
        <v>0.10188629601400244</v>
      </c>
      <c r="F11" s="885"/>
      <c r="G11" s="886"/>
      <c r="H11" s="886">
        <f aca="true" t="shared" si="3" ref="H11:H20">G11+F11</f>
        <v>0</v>
      </c>
      <c r="I11" s="888" t="str">
        <f aca="true" t="shared" si="4" ref="I11:I20">IF(ISERROR(D11/H11-1),"         /0",(D11/H11-1))</f>
        <v>         /0</v>
      </c>
      <c r="J11" s="885">
        <v>12572.876000000002</v>
      </c>
      <c r="K11" s="886">
        <v>5713.029</v>
      </c>
      <c r="L11" s="886">
        <f aca="true" t="shared" si="5" ref="L11:L20">K11+J11</f>
        <v>18285.905000000002</v>
      </c>
      <c r="M11" s="887">
        <f t="shared" si="1"/>
        <v>0.05748731077971115</v>
      </c>
      <c r="N11" s="886"/>
      <c r="O11" s="886"/>
      <c r="P11" s="886">
        <f aca="true" t="shared" si="6" ref="P11:P20">O11+N11</f>
        <v>0</v>
      </c>
      <c r="Q11" s="888" t="str">
        <f aca="true" t="shared" si="7" ref="Q11:Q20">IF(ISERROR(L11/P11-1),"         /0",(L11/P11-1))</f>
        <v>         /0</v>
      </c>
    </row>
    <row r="12" spans="1:17" ht="18" customHeight="1">
      <c r="A12" s="884" t="s">
        <v>138</v>
      </c>
      <c r="B12" s="885">
        <v>2302.029</v>
      </c>
      <c r="C12" s="886">
        <v>645.492</v>
      </c>
      <c r="D12" s="886">
        <f t="shared" si="2"/>
        <v>2947.5209999999997</v>
      </c>
      <c r="E12" s="887">
        <f t="shared" si="0"/>
        <v>0.08466483091067256</v>
      </c>
      <c r="F12" s="885">
        <v>3426.277</v>
      </c>
      <c r="G12" s="886">
        <v>1428.933</v>
      </c>
      <c r="H12" s="886">
        <f t="shared" si="3"/>
        <v>4855.21</v>
      </c>
      <c r="I12" s="888">
        <f t="shared" si="4"/>
        <v>-0.3929158573985472</v>
      </c>
      <c r="J12" s="885">
        <v>28407.617000000006</v>
      </c>
      <c r="K12" s="886">
        <v>9976.615000000002</v>
      </c>
      <c r="L12" s="886">
        <f t="shared" si="5"/>
        <v>38384.232</v>
      </c>
      <c r="M12" s="887">
        <f t="shared" si="1"/>
        <v>0.12067252203402203</v>
      </c>
      <c r="N12" s="886">
        <v>37295.520999999986</v>
      </c>
      <c r="O12" s="886">
        <v>15249.831</v>
      </c>
      <c r="P12" s="886">
        <f t="shared" si="6"/>
        <v>52545.351999999984</v>
      </c>
      <c r="Q12" s="888">
        <f t="shared" si="7"/>
        <v>-0.2695028096871439</v>
      </c>
    </row>
    <row r="13" spans="1:17" ht="18" customHeight="1">
      <c r="A13" s="884" t="s">
        <v>140</v>
      </c>
      <c r="B13" s="885">
        <v>995.838</v>
      </c>
      <c r="C13" s="886">
        <v>239.985</v>
      </c>
      <c r="D13" s="886">
        <f t="shared" si="2"/>
        <v>1235.8229999999999</v>
      </c>
      <c r="E13" s="887">
        <f t="shared" si="0"/>
        <v>0.03549787951655649</v>
      </c>
      <c r="F13" s="885">
        <v>958.162</v>
      </c>
      <c r="G13" s="886">
        <v>136.534</v>
      </c>
      <c r="H13" s="886">
        <f t="shared" si="3"/>
        <v>1094.696</v>
      </c>
      <c r="I13" s="888">
        <f t="shared" si="4"/>
        <v>0.12891889620497388</v>
      </c>
      <c r="J13" s="885">
        <v>7284.547</v>
      </c>
      <c r="K13" s="886">
        <v>1264.9630000000002</v>
      </c>
      <c r="L13" s="886">
        <f t="shared" si="5"/>
        <v>8549.51</v>
      </c>
      <c r="M13" s="887">
        <f t="shared" si="1"/>
        <v>0.026877988176371263</v>
      </c>
      <c r="N13" s="886">
        <v>7442.209000000001</v>
      </c>
      <c r="O13" s="886">
        <v>1488.181</v>
      </c>
      <c r="P13" s="886">
        <f t="shared" si="6"/>
        <v>8930.390000000001</v>
      </c>
      <c r="Q13" s="888">
        <f t="shared" si="7"/>
        <v>-0.042649873073852373</v>
      </c>
    </row>
    <row r="14" spans="1:17" ht="18" customHeight="1">
      <c r="A14" s="884" t="s">
        <v>92</v>
      </c>
      <c r="B14" s="885">
        <v>522.456</v>
      </c>
      <c r="C14" s="886">
        <v>217.115</v>
      </c>
      <c r="D14" s="886">
        <f t="shared" si="2"/>
        <v>739.571</v>
      </c>
      <c r="E14" s="887">
        <f t="shared" si="0"/>
        <v>0.021243497047667186</v>
      </c>
      <c r="F14" s="885">
        <v>604.741</v>
      </c>
      <c r="G14" s="886">
        <v>277.84200000000004</v>
      </c>
      <c r="H14" s="886">
        <f t="shared" si="3"/>
        <v>882.5830000000001</v>
      </c>
      <c r="I14" s="888">
        <f t="shared" si="4"/>
        <v>-0.16203801795411876</v>
      </c>
      <c r="J14" s="885">
        <v>4835.229</v>
      </c>
      <c r="K14" s="886">
        <v>1785.885</v>
      </c>
      <c r="L14" s="886">
        <f t="shared" si="5"/>
        <v>6621.1140000000005</v>
      </c>
      <c r="M14" s="887">
        <f t="shared" si="1"/>
        <v>0.020815488116442495</v>
      </c>
      <c r="N14" s="886">
        <v>5995.71</v>
      </c>
      <c r="O14" s="886">
        <v>2238.3030000000003</v>
      </c>
      <c r="P14" s="886">
        <f t="shared" si="6"/>
        <v>8234.013</v>
      </c>
      <c r="Q14" s="888">
        <f t="shared" si="7"/>
        <v>-0.1958824937487954</v>
      </c>
    </row>
    <row r="15" spans="1:17" ht="18" customHeight="1">
      <c r="A15" s="884" t="s">
        <v>139</v>
      </c>
      <c r="B15" s="885">
        <v>89.63</v>
      </c>
      <c r="C15" s="886">
        <v>534.461</v>
      </c>
      <c r="D15" s="886">
        <f t="shared" si="2"/>
        <v>624.091</v>
      </c>
      <c r="E15" s="887">
        <f t="shared" si="0"/>
        <v>0.017926440214632078</v>
      </c>
      <c r="F15" s="885">
        <v>52.256</v>
      </c>
      <c r="G15" s="886">
        <v>442.64599999999996</v>
      </c>
      <c r="H15" s="886">
        <f t="shared" si="3"/>
        <v>494.90199999999993</v>
      </c>
      <c r="I15" s="888">
        <f t="shared" si="4"/>
        <v>0.2610395593471033</v>
      </c>
      <c r="J15" s="885">
        <v>1215.421</v>
      </c>
      <c r="K15" s="886">
        <v>3692.6780000000003</v>
      </c>
      <c r="L15" s="886">
        <f t="shared" si="5"/>
        <v>4908.099</v>
      </c>
      <c r="M15" s="887">
        <f t="shared" si="1"/>
        <v>0.01543010381769945</v>
      </c>
      <c r="N15" s="886">
        <v>422.113</v>
      </c>
      <c r="O15" s="886">
        <v>3634.4050000000007</v>
      </c>
      <c r="P15" s="886">
        <f t="shared" si="6"/>
        <v>4056.5180000000005</v>
      </c>
      <c r="Q15" s="888">
        <f t="shared" si="7"/>
        <v>0.20992905738369694</v>
      </c>
    </row>
    <row r="16" spans="1:17" ht="18" customHeight="1">
      <c r="A16" s="884" t="s">
        <v>143</v>
      </c>
      <c r="B16" s="885">
        <v>412.493</v>
      </c>
      <c r="C16" s="886">
        <v>181.999</v>
      </c>
      <c r="D16" s="886">
        <f t="shared" si="2"/>
        <v>594.492</v>
      </c>
      <c r="E16" s="887">
        <f t="shared" si="0"/>
        <v>0.017076236151582144</v>
      </c>
      <c r="F16" s="885">
        <v>437.255</v>
      </c>
      <c r="G16" s="886">
        <v>293.853</v>
      </c>
      <c r="H16" s="886">
        <f t="shared" si="3"/>
        <v>731.108</v>
      </c>
      <c r="I16" s="888">
        <f t="shared" si="4"/>
        <v>-0.18686158542923892</v>
      </c>
      <c r="J16" s="885">
        <v>2389.081</v>
      </c>
      <c r="K16" s="886">
        <v>924.77</v>
      </c>
      <c r="L16" s="886">
        <f t="shared" si="5"/>
        <v>3313.851</v>
      </c>
      <c r="M16" s="887">
        <f t="shared" si="1"/>
        <v>0.01041809975030804</v>
      </c>
      <c r="N16" s="886">
        <v>5365.607000000001</v>
      </c>
      <c r="O16" s="886">
        <v>3935.229</v>
      </c>
      <c r="P16" s="886">
        <f t="shared" si="6"/>
        <v>9300.836000000001</v>
      </c>
      <c r="Q16" s="888">
        <f t="shared" si="7"/>
        <v>-0.6437039638157258</v>
      </c>
    </row>
    <row r="17" spans="1:17" ht="18" customHeight="1">
      <c r="A17" s="884" t="s">
        <v>144</v>
      </c>
      <c r="B17" s="885">
        <v>343.077</v>
      </c>
      <c r="C17" s="886">
        <v>134.009</v>
      </c>
      <c r="D17" s="886">
        <f t="shared" si="2"/>
        <v>477.086</v>
      </c>
      <c r="E17" s="887">
        <f t="shared" si="0"/>
        <v>0.01370385673922226</v>
      </c>
      <c r="F17" s="885">
        <v>310.884</v>
      </c>
      <c r="G17" s="886">
        <v>145.329</v>
      </c>
      <c r="H17" s="886">
        <f t="shared" si="3"/>
        <v>456.213</v>
      </c>
      <c r="I17" s="888">
        <f t="shared" si="4"/>
        <v>0.045752751456008545</v>
      </c>
      <c r="J17" s="885">
        <v>2446.225</v>
      </c>
      <c r="K17" s="886">
        <v>1121.6909999999998</v>
      </c>
      <c r="L17" s="886">
        <f t="shared" si="5"/>
        <v>3567.9159999999997</v>
      </c>
      <c r="M17" s="887">
        <f t="shared" si="1"/>
        <v>0.011216830445520954</v>
      </c>
      <c r="N17" s="886">
        <v>2245.228</v>
      </c>
      <c r="O17" s="886">
        <v>1062.799</v>
      </c>
      <c r="P17" s="886">
        <f t="shared" si="6"/>
        <v>3308.027</v>
      </c>
      <c r="Q17" s="888">
        <f t="shared" si="7"/>
        <v>0.07856314352936056</v>
      </c>
    </row>
    <row r="18" spans="1:17" ht="18" customHeight="1">
      <c r="A18" s="884" t="s">
        <v>146</v>
      </c>
      <c r="B18" s="885">
        <v>287.876</v>
      </c>
      <c r="C18" s="886">
        <v>3.488</v>
      </c>
      <c r="D18" s="886">
        <f t="shared" si="2"/>
        <v>291.364</v>
      </c>
      <c r="E18" s="887">
        <f t="shared" si="0"/>
        <v>0.008369163033429517</v>
      </c>
      <c r="F18" s="885">
        <v>505.946</v>
      </c>
      <c r="G18" s="886"/>
      <c r="H18" s="886">
        <f t="shared" si="3"/>
        <v>505.946</v>
      </c>
      <c r="I18" s="888">
        <f t="shared" si="4"/>
        <v>-0.42412036067090175</v>
      </c>
      <c r="J18" s="885">
        <v>4872.593</v>
      </c>
      <c r="K18" s="886">
        <v>8.509</v>
      </c>
      <c r="L18" s="886">
        <f t="shared" si="5"/>
        <v>4881.102</v>
      </c>
      <c r="M18" s="887">
        <f t="shared" si="1"/>
        <v>0.015345230527090106</v>
      </c>
      <c r="N18" s="886">
        <v>4440.282000000001</v>
      </c>
      <c r="O18" s="886"/>
      <c r="P18" s="886">
        <f t="shared" si="6"/>
        <v>4440.282000000001</v>
      </c>
      <c r="Q18" s="888">
        <f t="shared" si="7"/>
        <v>0.09927747832232248</v>
      </c>
    </row>
    <row r="19" spans="1:17" ht="18" customHeight="1">
      <c r="A19" s="884" t="s">
        <v>115</v>
      </c>
      <c r="B19" s="885">
        <v>113.04799999999999</v>
      </c>
      <c r="C19" s="886">
        <v>92.54899999999999</v>
      </c>
      <c r="D19" s="886">
        <f t="shared" si="2"/>
        <v>205.59699999999998</v>
      </c>
      <c r="E19" s="887">
        <f t="shared" si="0"/>
        <v>0.0059055848086380204</v>
      </c>
      <c r="F19" s="885">
        <v>147.965</v>
      </c>
      <c r="G19" s="886">
        <v>116.237</v>
      </c>
      <c r="H19" s="886">
        <f t="shared" si="3"/>
        <v>264.202</v>
      </c>
      <c r="I19" s="888">
        <f t="shared" si="4"/>
        <v>-0.22181891128757547</v>
      </c>
      <c r="J19" s="885">
        <v>992.8570000000002</v>
      </c>
      <c r="K19" s="886">
        <v>806.2280000000001</v>
      </c>
      <c r="L19" s="886">
        <f t="shared" si="5"/>
        <v>1799.0850000000003</v>
      </c>
      <c r="M19" s="887">
        <f t="shared" si="1"/>
        <v>0.005655971553724939</v>
      </c>
      <c r="N19" s="886">
        <v>1926.6510000000003</v>
      </c>
      <c r="O19" s="886">
        <v>1139.546</v>
      </c>
      <c r="P19" s="886">
        <f t="shared" si="6"/>
        <v>3066.197</v>
      </c>
      <c r="Q19" s="888">
        <f t="shared" si="7"/>
        <v>-0.4132519860922178</v>
      </c>
    </row>
    <row r="20" spans="1:17" ht="18" customHeight="1" thickBot="1">
      <c r="A20" s="884" t="s">
        <v>147</v>
      </c>
      <c r="B20" s="885">
        <v>323.838</v>
      </c>
      <c r="C20" s="886">
        <v>198.32</v>
      </c>
      <c r="D20" s="886">
        <f t="shared" si="2"/>
        <v>522.158</v>
      </c>
      <c r="E20" s="887">
        <f t="shared" si="0"/>
        <v>0.014998508502112443</v>
      </c>
      <c r="F20" s="885">
        <v>179.52700000000002</v>
      </c>
      <c r="G20" s="886">
        <v>47.752</v>
      </c>
      <c r="H20" s="886">
        <f t="shared" si="3"/>
        <v>227.27900000000002</v>
      </c>
      <c r="I20" s="888">
        <f t="shared" si="4"/>
        <v>1.2974317908825714</v>
      </c>
      <c r="J20" s="885">
        <v>1941.048</v>
      </c>
      <c r="K20" s="886">
        <v>917.738</v>
      </c>
      <c r="L20" s="886">
        <f t="shared" si="5"/>
        <v>2858.786</v>
      </c>
      <c r="M20" s="887">
        <f t="shared" si="1"/>
        <v>0.008987464346702409</v>
      </c>
      <c r="N20" s="886">
        <v>5540.09</v>
      </c>
      <c r="O20" s="886">
        <v>2713.6730000000002</v>
      </c>
      <c r="P20" s="886">
        <f t="shared" si="6"/>
        <v>8253.763</v>
      </c>
      <c r="Q20" s="888">
        <f t="shared" si="7"/>
        <v>-0.6536384676904341</v>
      </c>
    </row>
    <row r="21" spans="1:17" s="883" customFormat="1" ht="18" customHeight="1">
      <c r="A21" s="878" t="s">
        <v>217</v>
      </c>
      <c r="B21" s="879">
        <f>SUM(B22:B30)</f>
        <v>2521.9</v>
      </c>
      <c r="C21" s="880">
        <f>SUM(C22:C30)</f>
        <v>2576.7679999999996</v>
      </c>
      <c r="D21" s="880">
        <f aca="true" t="shared" si="8" ref="D21:D37">C21+B21</f>
        <v>5098.668</v>
      </c>
      <c r="E21" s="881">
        <f t="shared" si="0"/>
        <v>0.14645455082072598</v>
      </c>
      <c r="F21" s="879">
        <f>SUM(F22:F30)</f>
        <v>2807.7190000000005</v>
      </c>
      <c r="G21" s="880">
        <f>SUM(G22:G30)</f>
        <v>3321.2470000000003</v>
      </c>
      <c r="H21" s="880">
        <f aca="true" t="shared" si="9" ref="H21:H30">G21+F21</f>
        <v>6128.966</v>
      </c>
      <c r="I21" s="882">
        <f>IF(ISERROR(D21/H21-1),"         /0",(D21/H21-1))</f>
        <v>-0.16810306991424018</v>
      </c>
      <c r="J21" s="879">
        <f>SUM(J22:J30)</f>
        <v>23129.322999999997</v>
      </c>
      <c r="K21" s="880">
        <f>SUM(K22:K30)</f>
        <v>26222.136999999995</v>
      </c>
      <c r="L21" s="880">
        <f aca="true" t="shared" si="10" ref="L21:L30">K21+J21</f>
        <v>49351.45999999999</v>
      </c>
      <c r="M21" s="881">
        <f t="shared" si="1"/>
        <v>0.1551513429853476</v>
      </c>
      <c r="N21" s="879">
        <f>SUM(N22:N30)</f>
        <v>31533.95200000001</v>
      </c>
      <c r="O21" s="880">
        <f>SUM(O22:O30)</f>
        <v>33383.217</v>
      </c>
      <c r="P21" s="880">
        <f aca="true" t="shared" si="11" ref="P21:P30">O21+N21</f>
        <v>64917.16900000001</v>
      </c>
      <c r="Q21" s="882">
        <f aca="true" t="shared" si="12" ref="Q21:Q37">IF(ISERROR(L21/P21-1),"         /0",(L21/P21-1))</f>
        <v>-0.23977800079359612</v>
      </c>
    </row>
    <row r="22" spans="1:17" ht="18" customHeight="1">
      <c r="A22" s="889" t="s">
        <v>92</v>
      </c>
      <c r="B22" s="890">
        <v>1222.735</v>
      </c>
      <c r="C22" s="891">
        <v>1002.843</v>
      </c>
      <c r="D22" s="891">
        <f t="shared" si="8"/>
        <v>2225.578</v>
      </c>
      <c r="E22" s="892">
        <f t="shared" si="0"/>
        <v>0.06392768195663842</v>
      </c>
      <c r="F22" s="890">
        <v>1015.283</v>
      </c>
      <c r="G22" s="891">
        <v>991.8520000000001</v>
      </c>
      <c r="H22" s="891">
        <f t="shared" si="9"/>
        <v>2007.1350000000002</v>
      </c>
      <c r="I22" s="893">
        <f>IF(ISERROR(D22/H22-1),"         /0",(D22/H22-1))</f>
        <v>0.10883323742548434</v>
      </c>
      <c r="J22" s="890">
        <v>7997.05</v>
      </c>
      <c r="K22" s="891">
        <v>7893.971999999998</v>
      </c>
      <c r="L22" s="891">
        <f t="shared" si="10"/>
        <v>15891.021999999997</v>
      </c>
      <c r="M22" s="892">
        <f t="shared" si="1"/>
        <v>0.049958266780956516</v>
      </c>
      <c r="N22" s="891">
        <v>9550.832000000002</v>
      </c>
      <c r="O22" s="891">
        <v>8873.585999999996</v>
      </c>
      <c r="P22" s="891">
        <f t="shared" si="11"/>
        <v>18424.417999999998</v>
      </c>
      <c r="Q22" s="893">
        <f t="shared" si="12"/>
        <v>-0.13750209097513966</v>
      </c>
    </row>
    <row r="23" spans="1:17" ht="18" customHeight="1">
      <c r="A23" s="889" t="s">
        <v>104</v>
      </c>
      <c r="B23" s="890">
        <v>449.65</v>
      </c>
      <c r="C23" s="891">
        <v>672.1379999999999</v>
      </c>
      <c r="D23" s="891">
        <f t="shared" si="8"/>
        <v>1121.788</v>
      </c>
      <c r="E23" s="892">
        <f t="shared" si="0"/>
        <v>0.032222328980055295</v>
      </c>
      <c r="F23" s="890">
        <v>547.207</v>
      </c>
      <c r="G23" s="891">
        <v>909.4290000000001</v>
      </c>
      <c r="H23" s="891">
        <f t="shared" si="9"/>
        <v>1456.636</v>
      </c>
      <c r="I23" s="893">
        <f aca="true" t="shared" si="13" ref="I23:I33">IF(ISERROR(D23/H23-1),"         /0",(D23/H23-1))</f>
        <v>-0.22987760840731652</v>
      </c>
      <c r="J23" s="890">
        <v>4683.173999999999</v>
      </c>
      <c r="K23" s="891">
        <v>6483.422</v>
      </c>
      <c r="L23" s="891">
        <f t="shared" si="10"/>
        <v>11166.595999999998</v>
      </c>
      <c r="M23" s="892">
        <f t="shared" si="1"/>
        <v>0.03510559497074272</v>
      </c>
      <c r="N23" s="891">
        <v>4936.544</v>
      </c>
      <c r="O23" s="891">
        <v>8730.345</v>
      </c>
      <c r="P23" s="891">
        <f t="shared" si="11"/>
        <v>13666.889</v>
      </c>
      <c r="Q23" s="893">
        <f t="shared" si="12"/>
        <v>-0.18294529208512644</v>
      </c>
    </row>
    <row r="24" spans="1:17" ht="18" customHeight="1">
      <c r="A24" s="889" t="s">
        <v>141</v>
      </c>
      <c r="B24" s="890">
        <v>449.75600000000003</v>
      </c>
      <c r="C24" s="891">
        <v>139.882</v>
      </c>
      <c r="D24" s="891">
        <f t="shared" si="8"/>
        <v>589.638</v>
      </c>
      <c r="E24" s="892">
        <f t="shared" si="0"/>
        <v>0.016936809464124992</v>
      </c>
      <c r="F24" s="890"/>
      <c r="G24" s="891"/>
      <c r="H24" s="891">
        <f t="shared" si="9"/>
        <v>0</v>
      </c>
      <c r="I24" s="893" t="str">
        <f>IF(ISERROR(D24/H24-1),"         /0",(D24/H24-1))</f>
        <v>         /0</v>
      </c>
      <c r="J24" s="890">
        <v>2814.3529999999996</v>
      </c>
      <c r="K24" s="891">
        <v>1254.098</v>
      </c>
      <c r="L24" s="891">
        <f t="shared" si="10"/>
        <v>4068.4509999999996</v>
      </c>
      <c r="M24" s="892">
        <f t="shared" si="1"/>
        <v>0.012790414640622192</v>
      </c>
      <c r="N24" s="891">
        <v>2507.07</v>
      </c>
      <c r="O24" s="891">
        <v>927.8530000000001</v>
      </c>
      <c r="P24" s="891">
        <f t="shared" si="11"/>
        <v>3434.9230000000002</v>
      </c>
      <c r="Q24" s="893">
        <f t="shared" si="12"/>
        <v>0.18443732217578068</v>
      </c>
    </row>
    <row r="25" spans="1:17" ht="18" customHeight="1">
      <c r="A25" s="889" t="s">
        <v>102</v>
      </c>
      <c r="B25" s="890">
        <v>142.398</v>
      </c>
      <c r="C25" s="891">
        <v>211.535</v>
      </c>
      <c r="D25" s="891">
        <f t="shared" si="8"/>
        <v>353.933</v>
      </c>
      <c r="E25" s="892">
        <f t="shared" si="0"/>
        <v>0.010166400035388068</v>
      </c>
      <c r="F25" s="890">
        <v>833.155</v>
      </c>
      <c r="G25" s="891">
        <v>402.495</v>
      </c>
      <c r="H25" s="891">
        <f t="shared" si="9"/>
        <v>1235.65</v>
      </c>
      <c r="I25" s="893">
        <f t="shared" si="13"/>
        <v>-0.7135653299882654</v>
      </c>
      <c r="J25" s="890">
        <v>4938.053000000001</v>
      </c>
      <c r="K25" s="891">
        <v>3174.5229999999997</v>
      </c>
      <c r="L25" s="891">
        <f t="shared" si="10"/>
        <v>8112.576000000001</v>
      </c>
      <c r="M25" s="892">
        <f t="shared" si="1"/>
        <v>0.025504353092506274</v>
      </c>
      <c r="N25" s="891">
        <v>11153.374000000003</v>
      </c>
      <c r="O25" s="891">
        <v>5422.157</v>
      </c>
      <c r="P25" s="891">
        <f t="shared" si="11"/>
        <v>16575.531000000003</v>
      </c>
      <c r="Q25" s="893">
        <f t="shared" si="12"/>
        <v>-0.510569163666612</v>
      </c>
    </row>
    <row r="26" spans="1:17" ht="18" customHeight="1">
      <c r="A26" s="889" t="s">
        <v>140</v>
      </c>
      <c r="B26" s="890"/>
      <c r="C26" s="891">
        <v>281.423</v>
      </c>
      <c r="D26" s="891">
        <f t="shared" si="8"/>
        <v>281.423</v>
      </c>
      <c r="E26" s="892">
        <f t="shared" si="0"/>
        <v>0.008083616947724616</v>
      </c>
      <c r="F26" s="890"/>
      <c r="G26" s="891">
        <v>240.647</v>
      </c>
      <c r="H26" s="891">
        <f t="shared" si="9"/>
        <v>240.647</v>
      </c>
      <c r="I26" s="893">
        <f>IF(ISERROR(D26/H26-1),"         /0",(D26/H26-1))</f>
        <v>0.1694432093481324</v>
      </c>
      <c r="J26" s="890"/>
      <c r="K26" s="891">
        <v>2059.184</v>
      </c>
      <c r="L26" s="891">
        <f t="shared" si="10"/>
        <v>2059.184</v>
      </c>
      <c r="M26" s="892">
        <f t="shared" si="1"/>
        <v>0.006473671965407712</v>
      </c>
      <c r="N26" s="891"/>
      <c r="O26" s="891">
        <v>2576.259</v>
      </c>
      <c r="P26" s="891">
        <f t="shared" si="11"/>
        <v>2576.259</v>
      </c>
      <c r="Q26" s="893">
        <f t="shared" si="12"/>
        <v>-0.20070769282125744</v>
      </c>
    </row>
    <row r="27" spans="1:17" ht="18" customHeight="1">
      <c r="A27" s="889" t="s">
        <v>118</v>
      </c>
      <c r="B27" s="890">
        <v>54.846</v>
      </c>
      <c r="C27" s="891">
        <v>46.955</v>
      </c>
      <c r="D27" s="891">
        <f>C27+B27</f>
        <v>101.80099999999999</v>
      </c>
      <c r="E27" s="892">
        <f t="shared" si="0"/>
        <v>0.0029241401338743226</v>
      </c>
      <c r="F27" s="890">
        <v>34.215</v>
      </c>
      <c r="G27" s="891">
        <v>35.005</v>
      </c>
      <c r="H27" s="891">
        <f>G27+F27</f>
        <v>69.22</v>
      </c>
      <c r="I27" s="893">
        <f>IF(ISERROR(D27/H27-1),"         /0",(D27/H27-1))</f>
        <v>0.4706876625252816</v>
      </c>
      <c r="J27" s="890">
        <v>357.67299999999994</v>
      </c>
      <c r="K27" s="891">
        <v>401.08299999999997</v>
      </c>
      <c r="L27" s="891">
        <f>K27+J27</f>
        <v>758.7559999999999</v>
      </c>
      <c r="M27" s="892">
        <f t="shared" si="1"/>
        <v>0.002385380541896641</v>
      </c>
      <c r="N27" s="891">
        <v>172.704</v>
      </c>
      <c r="O27" s="891">
        <v>303.058</v>
      </c>
      <c r="P27" s="891">
        <f>O27+N27</f>
        <v>475.762</v>
      </c>
      <c r="Q27" s="893">
        <f>IF(ISERROR(L27/P27-1),"         /0",(L27/P27-1))</f>
        <v>0.5948226213947307</v>
      </c>
    </row>
    <row r="28" spans="1:17" ht="18" customHeight="1">
      <c r="A28" s="889" t="s">
        <v>120</v>
      </c>
      <c r="B28" s="890">
        <v>65.65200000000002</v>
      </c>
      <c r="C28" s="891">
        <v>35.72</v>
      </c>
      <c r="D28" s="891">
        <f t="shared" si="8"/>
        <v>101.37200000000001</v>
      </c>
      <c r="E28" s="892">
        <f t="shared" si="0"/>
        <v>0.0029118175032770595</v>
      </c>
      <c r="F28" s="890">
        <v>101.266</v>
      </c>
      <c r="G28" s="891">
        <v>41.47600000000001</v>
      </c>
      <c r="H28" s="891">
        <f t="shared" si="9"/>
        <v>142.74200000000002</v>
      </c>
      <c r="I28" s="893">
        <f>IF(ISERROR(D28/H28-1),"         /0",(D28/H28-1))</f>
        <v>-0.2898235978198428</v>
      </c>
      <c r="J28" s="890">
        <v>635.6120000000001</v>
      </c>
      <c r="K28" s="891">
        <v>304.21</v>
      </c>
      <c r="L28" s="891">
        <f t="shared" si="10"/>
        <v>939.8220000000001</v>
      </c>
      <c r="M28" s="892">
        <f t="shared" si="1"/>
        <v>0.0029546166510003025</v>
      </c>
      <c r="N28" s="891">
        <v>766.646</v>
      </c>
      <c r="O28" s="891">
        <v>381.17399999999975</v>
      </c>
      <c r="P28" s="891">
        <f t="shared" si="11"/>
        <v>1147.8199999999997</v>
      </c>
      <c r="Q28" s="893">
        <f t="shared" si="12"/>
        <v>-0.18121133975710446</v>
      </c>
    </row>
    <row r="29" spans="1:17" ht="18" customHeight="1">
      <c r="A29" s="889" t="s">
        <v>125</v>
      </c>
      <c r="B29" s="890">
        <v>43.331</v>
      </c>
      <c r="C29" s="891">
        <v>32.486</v>
      </c>
      <c r="D29" s="891">
        <f t="shared" si="8"/>
        <v>75.81700000000001</v>
      </c>
      <c r="E29" s="892">
        <f t="shared" si="0"/>
        <v>0.002177773622360778</v>
      </c>
      <c r="F29" s="890">
        <v>51.342</v>
      </c>
      <c r="G29" s="891">
        <v>100.009</v>
      </c>
      <c r="H29" s="891">
        <f t="shared" si="9"/>
        <v>151.351</v>
      </c>
      <c r="I29" s="893">
        <f>IF(ISERROR(D29/H29-1),"         /0",(D29/H29-1))</f>
        <v>-0.4990650871153808</v>
      </c>
      <c r="J29" s="890">
        <v>363.715</v>
      </c>
      <c r="K29" s="891">
        <v>665.556</v>
      </c>
      <c r="L29" s="891">
        <f t="shared" si="10"/>
        <v>1029.271</v>
      </c>
      <c r="M29" s="892">
        <f t="shared" si="1"/>
        <v>0.003235826821453139</v>
      </c>
      <c r="N29" s="891">
        <v>477.0679999999999</v>
      </c>
      <c r="O29" s="891">
        <v>762.5880000000001</v>
      </c>
      <c r="P29" s="891">
        <f t="shared" si="11"/>
        <v>1239.656</v>
      </c>
      <c r="Q29" s="893">
        <f t="shared" si="12"/>
        <v>-0.16971240408629495</v>
      </c>
    </row>
    <row r="30" spans="1:17" ht="18" customHeight="1">
      <c r="A30" s="889" t="s">
        <v>147</v>
      </c>
      <c r="B30" s="890">
        <v>93.53200000000001</v>
      </c>
      <c r="C30" s="891">
        <v>153.786</v>
      </c>
      <c r="D30" s="891">
        <f t="shared" si="8"/>
        <v>247.318</v>
      </c>
      <c r="E30" s="892">
        <f t="shared" si="0"/>
        <v>0.007103982177282442</v>
      </c>
      <c r="F30" s="890">
        <v>225.25100000000003</v>
      </c>
      <c r="G30" s="891">
        <v>600.3340000000001</v>
      </c>
      <c r="H30" s="891">
        <f t="shared" si="9"/>
        <v>825.585</v>
      </c>
      <c r="I30" s="893">
        <f t="shared" si="13"/>
        <v>-0.700433026278336</v>
      </c>
      <c r="J30" s="890">
        <v>1339.6930000000002</v>
      </c>
      <c r="K30" s="891">
        <v>3986.088999999999</v>
      </c>
      <c r="L30" s="891">
        <f t="shared" si="10"/>
        <v>5325.781999999999</v>
      </c>
      <c r="M30" s="892">
        <f t="shared" si="1"/>
        <v>0.01674321752076211</v>
      </c>
      <c r="N30" s="891">
        <v>1969.714</v>
      </c>
      <c r="O30" s="891">
        <v>5406.196999999998</v>
      </c>
      <c r="P30" s="891">
        <f t="shared" si="11"/>
        <v>7375.910999999998</v>
      </c>
      <c r="Q30" s="893">
        <f t="shared" si="12"/>
        <v>-0.2779492594202939</v>
      </c>
    </row>
    <row r="31" spans="1:17" s="883" customFormat="1" ht="18" customHeight="1">
      <c r="A31" s="894" t="s">
        <v>229</v>
      </c>
      <c r="B31" s="895">
        <f>SUM(B32:B35)</f>
        <v>2283.874</v>
      </c>
      <c r="C31" s="896">
        <f>SUM(C32:C35)</f>
        <v>746.702</v>
      </c>
      <c r="D31" s="896">
        <f t="shared" si="8"/>
        <v>3030.576</v>
      </c>
      <c r="E31" s="897">
        <f t="shared" si="0"/>
        <v>0.0870505094287513</v>
      </c>
      <c r="F31" s="895">
        <f>SUM(F32:F35)</f>
        <v>2304.194</v>
      </c>
      <c r="G31" s="896">
        <f>SUM(G32:G35)</f>
        <v>745.809</v>
      </c>
      <c r="H31" s="896">
        <f aca="true" t="shared" si="14" ref="H31:H37">G31+F31</f>
        <v>3050.0029999999997</v>
      </c>
      <c r="I31" s="898">
        <f t="shared" si="13"/>
        <v>-0.0063695019316373225</v>
      </c>
      <c r="J31" s="895">
        <f>SUM(J32:J35)</f>
        <v>21383.057000000004</v>
      </c>
      <c r="K31" s="896">
        <f>SUM(K32:K35)</f>
        <v>6585.215</v>
      </c>
      <c r="L31" s="896">
        <f aca="true" t="shared" si="15" ref="L31:L37">K31+J31</f>
        <v>27968.272000000004</v>
      </c>
      <c r="M31" s="897">
        <f t="shared" si="1"/>
        <v>0.08792677991247869</v>
      </c>
      <c r="N31" s="895">
        <f>SUM(N32:N35)</f>
        <v>22202.742</v>
      </c>
      <c r="O31" s="896">
        <f>SUM(O32:O35)</f>
        <v>6876.052</v>
      </c>
      <c r="P31" s="896">
        <f aca="true" t="shared" si="16" ref="P31:P37">O31+N31</f>
        <v>29078.793999999998</v>
      </c>
      <c r="Q31" s="899">
        <f t="shared" si="12"/>
        <v>-0.03819009825510622</v>
      </c>
    </row>
    <row r="32" spans="1:17" ht="18" customHeight="1">
      <c r="A32" s="889" t="s">
        <v>139</v>
      </c>
      <c r="B32" s="890">
        <v>1719.595</v>
      </c>
      <c r="C32" s="891"/>
      <c r="D32" s="891">
        <f t="shared" si="8"/>
        <v>1719.595</v>
      </c>
      <c r="E32" s="892">
        <f t="shared" si="0"/>
        <v>0.04939378545897994</v>
      </c>
      <c r="F32" s="890">
        <v>1716.513</v>
      </c>
      <c r="G32" s="891"/>
      <c r="H32" s="891">
        <f t="shared" si="14"/>
        <v>1716.513</v>
      </c>
      <c r="I32" s="893">
        <f t="shared" si="13"/>
        <v>0.0017955005292706883</v>
      </c>
      <c r="J32" s="890">
        <v>15496.261000000002</v>
      </c>
      <c r="K32" s="891">
        <v>61.998</v>
      </c>
      <c r="L32" s="891">
        <f t="shared" si="15"/>
        <v>15558.259000000002</v>
      </c>
      <c r="M32" s="892">
        <f t="shared" si="1"/>
        <v>0.04891212495767849</v>
      </c>
      <c r="N32" s="890">
        <v>9011.686</v>
      </c>
      <c r="O32" s="891">
        <v>581.234</v>
      </c>
      <c r="P32" s="891">
        <f t="shared" si="16"/>
        <v>9592.92</v>
      </c>
      <c r="Q32" s="893">
        <f t="shared" si="12"/>
        <v>0.6218480921346161</v>
      </c>
    </row>
    <row r="33" spans="1:17" ht="18" customHeight="1">
      <c r="A33" s="889" t="s">
        <v>145</v>
      </c>
      <c r="B33" s="890">
        <v>372.471</v>
      </c>
      <c r="C33" s="891">
        <v>85.376</v>
      </c>
      <c r="D33" s="891">
        <f t="shared" si="8"/>
        <v>457.847</v>
      </c>
      <c r="E33" s="892">
        <f t="shared" si="0"/>
        <v>0.01315123415166803</v>
      </c>
      <c r="F33" s="890">
        <v>321.403</v>
      </c>
      <c r="G33" s="891">
        <v>35.547</v>
      </c>
      <c r="H33" s="891">
        <f t="shared" si="14"/>
        <v>356.95000000000005</v>
      </c>
      <c r="I33" s="893">
        <f t="shared" si="13"/>
        <v>0.2826642386888918</v>
      </c>
      <c r="J33" s="890">
        <v>3516.628</v>
      </c>
      <c r="K33" s="891">
        <v>980.418</v>
      </c>
      <c r="L33" s="891">
        <f t="shared" si="15"/>
        <v>4497.046</v>
      </c>
      <c r="M33" s="892">
        <f t="shared" si="1"/>
        <v>0.014137833538600188</v>
      </c>
      <c r="N33" s="890">
        <v>2718.2780000000002</v>
      </c>
      <c r="O33" s="891">
        <v>432.744</v>
      </c>
      <c r="P33" s="891">
        <f t="shared" si="16"/>
        <v>3151.0220000000004</v>
      </c>
      <c r="Q33" s="893">
        <f t="shared" si="12"/>
        <v>0.4271706132169182</v>
      </c>
    </row>
    <row r="34" spans="1:17" ht="18" customHeight="1">
      <c r="A34" s="889" t="s">
        <v>117</v>
      </c>
      <c r="B34" s="890">
        <v>45.13</v>
      </c>
      <c r="C34" s="891">
        <v>283.707</v>
      </c>
      <c r="D34" s="891">
        <f t="shared" si="8"/>
        <v>328.837</v>
      </c>
      <c r="E34" s="892">
        <f t="shared" si="0"/>
        <v>0.00944554050748844</v>
      </c>
      <c r="F34" s="890">
        <v>114.858</v>
      </c>
      <c r="G34" s="891">
        <v>380.325</v>
      </c>
      <c r="H34" s="891">
        <f t="shared" si="14"/>
        <v>495.183</v>
      </c>
      <c r="I34" s="893">
        <f>IF(ISERROR(D34/H34-1),"         /0",(D34/H34-1))</f>
        <v>-0.3359283335655707</v>
      </c>
      <c r="J34" s="890">
        <v>1014.285</v>
      </c>
      <c r="K34" s="891">
        <v>2289.445</v>
      </c>
      <c r="L34" s="891">
        <f t="shared" si="15"/>
        <v>3303.73</v>
      </c>
      <c r="M34" s="892">
        <f t="shared" si="1"/>
        <v>0.01038628130476753</v>
      </c>
      <c r="N34" s="890">
        <v>1570.6130000000003</v>
      </c>
      <c r="O34" s="891">
        <v>2706.493</v>
      </c>
      <c r="P34" s="891">
        <f t="shared" si="16"/>
        <v>4277.106</v>
      </c>
      <c r="Q34" s="893">
        <f t="shared" si="12"/>
        <v>-0.22757818019941511</v>
      </c>
    </row>
    <row r="35" spans="1:17" ht="18" customHeight="1" thickBot="1">
      <c r="A35" s="889" t="s">
        <v>147</v>
      </c>
      <c r="B35" s="890">
        <v>146.67799999999997</v>
      </c>
      <c r="C35" s="891">
        <v>377.61899999999997</v>
      </c>
      <c r="D35" s="891">
        <f t="shared" si="8"/>
        <v>524.2969999999999</v>
      </c>
      <c r="E35" s="892">
        <f t="shared" si="0"/>
        <v>0.015059949310614882</v>
      </c>
      <c r="F35" s="890">
        <v>151.42</v>
      </c>
      <c r="G35" s="891">
        <v>329.937</v>
      </c>
      <c r="H35" s="891">
        <f t="shared" si="14"/>
        <v>481.35699999999997</v>
      </c>
      <c r="I35" s="893">
        <f>IF(ISERROR(D35/H35-1),"         /0",(D35/H35-1))</f>
        <v>0.08920614014130868</v>
      </c>
      <c r="J35" s="890">
        <v>1355.883</v>
      </c>
      <c r="K35" s="891">
        <v>3253.354</v>
      </c>
      <c r="L35" s="891">
        <f t="shared" si="15"/>
        <v>4609.237</v>
      </c>
      <c r="M35" s="892">
        <f t="shared" si="1"/>
        <v>0.014490540111432464</v>
      </c>
      <c r="N35" s="890">
        <v>8902.164999999999</v>
      </c>
      <c r="O35" s="891">
        <v>3155.581</v>
      </c>
      <c r="P35" s="891">
        <f t="shared" si="16"/>
        <v>12057.746</v>
      </c>
      <c r="Q35" s="893">
        <f t="shared" si="12"/>
        <v>-0.6177364326632855</v>
      </c>
    </row>
    <row r="36" spans="1:17" s="883" customFormat="1" ht="18" customHeight="1">
      <c r="A36" s="878" t="s">
        <v>270</v>
      </c>
      <c r="B36" s="879">
        <f>SUM(B37:B43)</f>
        <v>1934.8729999999998</v>
      </c>
      <c r="C36" s="880">
        <f>SUM(C37:C43)</f>
        <v>1642.202</v>
      </c>
      <c r="D36" s="880">
        <f t="shared" si="8"/>
        <v>3577.075</v>
      </c>
      <c r="E36" s="881">
        <f t="shared" si="0"/>
        <v>0.1027481907778754</v>
      </c>
      <c r="F36" s="879">
        <f>SUM(F37:F43)</f>
        <v>2172.6110000000003</v>
      </c>
      <c r="G36" s="880">
        <f>SUM(G37:G43)</f>
        <v>1833.4779999999998</v>
      </c>
      <c r="H36" s="880">
        <f t="shared" si="14"/>
        <v>4006.089</v>
      </c>
      <c r="I36" s="882">
        <f>IF(ISERROR(D36/H36-1),"         /0",(D36/H36-1))</f>
        <v>-0.10709048151451461</v>
      </c>
      <c r="J36" s="879">
        <f>SUM(J37:J43)</f>
        <v>19710.749</v>
      </c>
      <c r="K36" s="880">
        <f>SUM(K37:K43)</f>
        <v>13714.426000000001</v>
      </c>
      <c r="L36" s="880">
        <f t="shared" si="15"/>
        <v>33425.175</v>
      </c>
      <c r="M36" s="881">
        <f t="shared" si="1"/>
        <v>0.10508221622562468</v>
      </c>
      <c r="N36" s="879">
        <f>SUM(N37:N43)</f>
        <v>21870.804</v>
      </c>
      <c r="O36" s="880">
        <f>SUM(O37:O43)</f>
        <v>18431.786</v>
      </c>
      <c r="P36" s="880">
        <f t="shared" si="16"/>
        <v>40302.59</v>
      </c>
      <c r="Q36" s="882">
        <f t="shared" si="12"/>
        <v>-0.1706444920785487</v>
      </c>
    </row>
    <row r="37" spans="1:17" s="900" customFormat="1" ht="18" customHeight="1">
      <c r="A37" s="884" t="s">
        <v>102</v>
      </c>
      <c r="B37" s="885">
        <v>406.227</v>
      </c>
      <c r="C37" s="886">
        <v>505.55</v>
      </c>
      <c r="D37" s="886">
        <f t="shared" si="8"/>
        <v>911.777</v>
      </c>
      <c r="E37" s="887">
        <f t="shared" si="0"/>
        <v>0.026189956079444493</v>
      </c>
      <c r="F37" s="885">
        <v>1038.7910000000002</v>
      </c>
      <c r="G37" s="886">
        <v>900.035</v>
      </c>
      <c r="H37" s="886">
        <f t="shared" si="14"/>
        <v>1938.826</v>
      </c>
      <c r="I37" s="888">
        <f>IF(ISERROR(D37/H37-1),"         /0",(D37/H37-1))</f>
        <v>-0.5297272679446221</v>
      </c>
      <c r="J37" s="885">
        <v>5543.572</v>
      </c>
      <c r="K37" s="886">
        <v>4413.807000000001</v>
      </c>
      <c r="L37" s="886">
        <f t="shared" si="15"/>
        <v>9957.379</v>
      </c>
      <c r="M37" s="887">
        <f t="shared" si="1"/>
        <v>0.03130405310124762</v>
      </c>
      <c r="N37" s="886">
        <v>8794.476</v>
      </c>
      <c r="O37" s="886">
        <v>7107.614</v>
      </c>
      <c r="P37" s="886">
        <f t="shared" si="16"/>
        <v>15902.09</v>
      </c>
      <c r="Q37" s="888">
        <f t="shared" si="12"/>
        <v>-0.373832056037917</v>
      </c>
    </row>
    <row r="38" spans="1:17" s="900" customFormat="1" ht="18" customHeight="1">
      <c r="A38" s="884" t="s">
        <v>101</v>
      </c>
      <c r="B38" s="885">
        <v>279.05400000000003</v>
      </c>
      <c r="C38" s="886">
        <v>284.652</v>
      </c>
      <c r="D38" s="886">
        <f aca="true" t="shared" si="17" ref="D38:D43">C38+B38</f>
        <v>563.706</v>
      </c>
      <c r="E38" s="887">
        <f t="shared" si="0"/>
        <v>0.016191936604805054</v>
      </c>
      <c r="F38" s="885">
        <v>119.749</v>
      </c>
      <c r="G38" s="886">
        <v>150.497</v>
      </c>
      <c r="H38" s="886">
        <f aca="true" t="shared" si="18" ref="H38:H43">G38+F38</f>
        <v>270.246</v>
      </c>
      <c r="I38" s="888">
        <f aca="true" t="shared" si="19" ref="I38:I43">IF(ISERROR(D38/H38-1),"         /0",(D38/H38-1))</f>
        <v>1.0858995137763374</v>
      </c>
      <c r="J38" s="885">
        <v>1734.901</v>
      </c>
      <c r="K38" s="886">
        <v>1526.587</v>
      </c>
      <c r="L38" s="886">
        <f aca="true" t="shared" si="20" ref="L38:L43">K38+J38</f>
        <v>3261.4880000000003</v>
      </c>
      <c r="M38" s="887">
        <f t="shared" si="1"/>
        <v>0.01025348071426044</v>
      </c>
      <c r="N38" s="886">
        <v>1430.903</v>
      </c>
      <c r="O38" s="886">
        <v>1531.74</v>
      </c>
      <c r="P38" s="886">
        <f aca="true" t="shared" si="21" ref="P38:P43">O38+N38</f>
        <v>2962.643</v>
      </c>
      <c r="Q38" s="888">
        <f aca="true" t="shared" si="22" ref="Q38:Q43">IF(ISERROR(L38/P38-1),"         /0",(L38/P38-1))</f>
        <v>0.10087108031578573</v>
      </c>
    </row>
    <row r="39" spans="1:17" s="900" customFormat="1" ht="18" customHeight="1">
      <c r="A39" s="884" t="s">
        <v>141</v>
      </c>
      <c r="B39" s="885">
        <v>298.951</v>
      </c>
      <c r="C39" s="886">
        <v>226.712</v>
      </c>
      <c r="D39" s="886">
        <f t="shared" si="17"/>
        <v>525.663</v>
      </c>
      <c r="E39" s="887">
        <f t="shared" si="0"/>
        <v>0.015099186404777736</v>
      </c>
      <c r="F39" s="885"/>
      <c r="G39" s="886"/>
      <c r="H39" s="886">
        <f t="shared" si="18"/>
        <v>0</v>
      </c>
      <c r="I39" s="888" t="str">
        <f t="shared" si="19"/>
        <v>         /0</v>
      </c>
      <c r="J39" s="885">
        <v>2870.1810000000005</v>
      </c>
      <c r="K39" s="886">
        <v>1961.048</v>
      </c>
      <c r="L39" s="886">
        <f t="shared" si="20"/>
        <v>4831.229</v>
      </c>
      <c r="M39" s="887">
        <f t="shared" si="1"/>
        <v>0.015188439564295728</v>
      </c>
      <c r="N39" s="886">
        <v>2419.618</v>
      </c>
      <c r="O39" s="886">
        <v>2032.733</v>
      </c>
      <c r="P39" s="886">
        <f t="shared" si="21"/>
        <v>4452.351</v>
      </c>
      <c r="Q39" s="888">
        <f t="shared" si="22"/>
        <v>0.08509616604800496</v>
      </c>
    </row>
    <row r="40" spans="1:17" s="900" customFormat="1" ht="18" customHeight="1">
      <c r="A40" s="884" t="s">
        <v>104</v>
      </c>
      <c r="B40" s="885">
        <v>236.59300000000002</v>
      </c>
      <c r="C40" s="886">
        <v>283.099</v>
      </c>
      <c r="D40" s="886">
        <f t="shared" si="17"/>
        <v>519.692</v>
      </c>
      <c r="E40" s="887">
        <f t="shared" si="0"/>
        <v>0.01492767491923866</v>
      </c>
      <c r="F40" s="885">
        <v>164.564</v>
      </c>
      <c r="G40" s="886">
        <v>324.993</v>
      </c>
      <c r="H40" s="886">
        <f t="shared" si="18"/>
        <v>489.557</v>
      </c>
      <c r="I40" s="888">
        <f t="shared" si="19"/>
        <v>0.061555651333756733</v>
      </c>
      <c r="J40" s="885">
        <v>2092.106</v>
      </c>
      <c r="K40" s="886">
        <v>2282.923</v>
      </c>
      <c r="L40" s="886">
        <f t="shared" si="20"/>
        <v>4375.029</v>
      </c>
      <c r="M40" s="887">
        <f t="shared" si="1"/>
        <v>0.013754235942560615</v>
      </c>
      <c r="N40" s="886">
        <v>1948.51</v>
      </c>
      <c r="O40" s="886">
        <v>2577.605</v>
      </c>
      <c r="P40" s="886">
        <f t="shared" si="21"/>
        <v>4526.115</v>
      </c>
      <c r="Q40" s="888">
        <f t="shared" si="22"/>
        <v>-0.03338094591056551</v>
      </c>
    </row>
    <row r="41" spans="1:17" s="900" customFormat="1" ht="18" customHeight="1">
      <c r="A41" s="884" t="s">
        <v>142</v>
      </c>
      <c r="B41" s="885">
        <v>276.83299999999997</v>
      </c>
      <c r="C41" s="886">
        <v>147.425</v>
      </c>
      <c r="D41" s="886">
        <f t="shared" si="17"/>
        <v>424.258</v>
      </c>
      <c r="E41" s="887">
        <f t="shared" si="0"/>
        <v>0.012186421006839348</v>
      </c>
      <c r="F41" s="885">
        <v>371.902</v>
      </c>
      <c r="G41" s="886">
        <v>137.499</v>
      </c>
      <c r="H41" s="886">
        <f t="shared" si="18"/>
        <v>509.40099999999995</v>
      </c>
      <c r="I41" s="888">
        <f t="shared" si="19"/>
        <v>-0.16714337035066673</v>
      </c>
      <c r="J41" s="885">
        <v>3626.362999999999</v>
      </c>
      <c r="K41" s="886">
        <v>1784.947</v>
      </c>
      <c r="L41" s="886">
        <f t="shared" si="20"/>
        <v>5411.309999999999</v>
      </c>
      <c r="M41" s="887">
        <f t="shared" si="1"/>
        <v>0.017012100833694508</v>
      </c>
      <c r="N41" s="886">
        <v>2888.2109999999993</v>
      </c>
      <c r="O41" s="886">
        <v>1924.6270000000002</v>
      </c>
      <c r="P41" s="886">
        <f t="shared" si="21"/>
        <v>4812.838</v>
      </c>
      <c r="Q41" s="888">
        <f t="shared" si="22"/>
        <v>0.12434908467727324</v>
      </c>
    </row>
    <row r="42" spans="1:17" s="900" customFormat="1" ht="18" customHeight="1">
      <c r="A42" s="884" t="s">
        <v>95</v>
      </c>
      <c r="B42" s="885">
        <v>174.397</v>
      </c>
      <c r="C42" s="886">
        <v>51.024</v>
      </c>
      <c r="D42" s="886">
        <f t="shared" si="17"/>
        <v>225.421</v>
      </c>
      <c r="E42" s="887">
        <f t="shared" si="0"/>
        <v>0.006475010983370338</v>
      </c>
      <c r="F42" s="885">
        <v>151.063</v>
      </c>
      <c r="G42" s="886">
        <v>66.799</v>
      </c>
      <c r="H42" s="886">
        <f t="shared" si="18"/>
        <v>217.862</v>
      </c>
      <c r="I42" s="888">
        <f t="shared" si="19"/>
        <v>0.03469627562401878</v>
      </c>
      <c r="J42" s="885">
        <v>1366.0009999999997</v>
      </c>
      <c r="K42" s="886">
        <v>485.03</v>
      </c>
      <c r="L42" s="886">
        <f t="shared" si="20"/>
        <v>1851.0309999999997</v>
      </c>
      <c r="M42" s="887">
        <f t="shared" si="1"/>
        <v>0.005819279623287963</v>
      </c>
      <c r="N42" s="886">
        <v>1143.445</v>
      </c>
      <c r="O42" s="886">
        <v>553.034</v>
      </c>
      <c r="P42" s="886">
        <f t="shared" si="21"/>
        <v>1696.4789999999998</v>
      </c>
      <c r="Q42" s="888">
        <f t="shared" si="22"/>
        <v>0.09110162872632066</v>
      </c>
    </row>
    <row r="43" spans="1:17" s="900" customFormat="1" ht="18" customHeight="1" thickBot="1">
      <c r="A43" s="884" t="s">
        <v>147</v>
      </c>
      <c r="B43" s="885">
        <v>262.818</v>
      </c>
      <c r="C43" s="886">
        <v>143.74</v>
      </c>
      <c r="D43" s="886">
        <f t="shared" si="17"/>
        <v>406.558</v>
      </c>
      <c r="E43" s="887">
        <f t="shared" si="0"/>
        <v>0.01167800477939978</v>
      </c>
      <c r="F43" s="885">
        <v>326.54200000000003</v>
      </c>
      <c r="G43" s="886">
        <v>253.655</v>
      </c>
      <c r="H43" s="886">
        <f t="shared" si="18"/>
        <v>580.197</v>
      </c>
      <c r="I43" s="888">
        <f t="shared" si="19"/>
        <v>-0.2992759355873953</v>
      </c>
      <c r="J43" s="885">
        <v>2477.625</v>
      </c>
      <c r="K43" s="886">
        <v>1260.0840000000003</v>
      </c>
      <c r="L43" s="886">
        <f t="shared" si="20"/>
        <v>3737.7090000000003</v>
      </c>
      <c r="M43" s="887">
        <f t="shared" si="1"/>
        <v>0.011750626446277794</v>
      </c>
      <c r="N43" s="886">
        <v>3245.640999999999</v>
      </c>
      <c r="O43" s="886">
        <v>2704.433</v>
      </c>
      <c r="P43" s="886">
        <f t="shared" si="21"/>
        <v>5950.073999999999</v>
      </c>
      <c r="Q43" s="888">
        <f t="shared" si="22"/>
        <v>-0.3718214260864653</v>
      </c>
    </row>
    <row r="44" spans="1:17" s="883" customFormat="1" ht="18" customHeight="1">
      <c r="A44" s="878" t="s">
        <v>244</v>
      </c>
      <c r="B44" s="879">
        <f>SUM(B45:B48)</f>
        <v>152.649</v>
      </c>
      <c r="C44" s="880">
        <f>SUM(C45:C48)</f>
        <v>72.614</v>
      </c>
      <c r="D44" s="880">
        <f aca="true" t="shared" si="23" ref="D44:D49">C44+B44</f>
        <v>225.263</v>
      </c>
      <c r="E44" s="881">
        <f t="shared" si="0"/>
        <v>0.006470472578628222</v>
      </c>
      <c r="F44" s="879">
        <f>SUM(F45:F48)</f>
        <v>1267.001</v>
      </c>
      <c r="G44" s="880">
        <f>SUM(G45:G48)</f>
        <v>868.7019999999999</v>
      </c>
      <c r="H44" s="880">
        <f aca="true" t="shared" si="24" ref="H44:H49">G44+F44</f>
        <v>2135.703</v>
      </c>
      <c r="I44" s="882">
        <f aca="true" t="shared" si="25" ref="I44:I49">IF(ISERROR(D44/H44-1),"         /0",(D44/H44-1))</f>
        <v>-0.8945251282598751</v>
      </c>
      <c r="J44" s="879">
        <f>SUM(J45:J48)</f>
        <v>4973.1669999999995</v>
      </c>
      <c r="K44" s="880">
        <f>SUM(K45:K48)</f>
        <v>3400.153</v>
      </c>
      <c r="L44" s="880">
        <f aca="true" t="shared" si="26" ref="L44:L49">K44+J44</f>
        <v>8373.32</v>
      </c>
      <c r="M44" s="881">
        <f t="shared" si="1"/>
        <v>0.026324081258104034</v>
      </c>
      <c r="N44" s="879">
        <f>SUM(N45:N48)</f>
        <v>14371.717000000002</v>
      </c>
      <c r="O44" s="880">
        <f>SUM(O45:O48)</f>
        <v>9724.781999999997</v>
      </c>
      <c r="P44" s="880">
        <f aca="true" t="shared" si="27" ref="P44:P49">O44+N44</f>
        <v>24096.499</v>
      </c>
      <c r="Q44" s="882">
        <f aca="true" t="shared" si="28" ref="Q44:Q49">IF(ISERROR(L44/P44-1),"         /0",(L44/P44-1))</f>
        <v>-0.6525088561620508</v>
      </c>
    </row>
    <row r="45" spans="1:17" ht="18" customHeight="1">
      <c r="A45" s="884" t="s">
        <v>102</v>
      </c>
      <c r="B45" s="885">
        <v>127.701</v>
      </c>
      <c r="C45" s="886">
        <v>15.231</v>
      </c>
      <c r="D45" s="886">
        <f t="shared" si="23"/>
        <v>142.932</v>
      </c>
      <c r="E45" s="887">
        <f t="shared" si="0"/>
        <v>0.004105590294937424</v>
      </c>
      <c r="F45" s="885">
        <v>1239.45</v>
      </c>
      <c r="G45" s="886">
        <v>865.7639999999999</v>
      </c>
      <c r="H45" s="886">
        <f t="shared" si="24"/>
        <v>2105.214</v>
      </c>
      <c r="I45" s="888">
        <f t="shared" si="25"/>
        <v>-0.9321057146684375</v>
      </c>
      <c r="J45" s="885">
        <v>4042.726</v>
      </c>
      <c r="K45" s="886">
        <v>2607.311</v>
      </c>
      <c r="L45" s="886">
        <f t="shared" si="26"/>
        <v>6650.037</v>
      </c>
      <c r="M45" s="887">
        <f t="shared" si="1"/>
        <v>0.020906416374556137</v>
      </c>
      <c r="N45" s="886">
        <v>13823.087000000001</v>
      </c>
      <c r="O45" s="886">
        <v>9694.304999999998</v>
      </c>
      <c r="P45" s="886">
        <f t="shared" si="27"/>
        <v>23517.392</v>
      </c>
      <c r="Q45" s="888">
        <f t="shared" si="28"/>
        <v>-0.7172289767504831</v>
      </c>
    </row>
    <row r="46" spans="1:17" ht="18" customHeight="1">
      <c r="A46" s="884" t="s">
        <v>101</v>
      </c>
      <c r="B46" s="885"/>
      <c r="C46" s="886">
        <v>56.263</v>
      </c>
      <c r="D46" s="886">
        <f t="shared" si="23"/>
        <v>56.263</v>
      </c>
      <c r="E46" s="887">
        <f t="shared" si="0"/>
        <v>0.001616102949402963</v>
      </c>
      <c r="F46" s="885"/>
      <c r="G46" s="886"/>
      <c r="H46" s="886">
        <f t="shared" si="24"/>
        <v>0</v>
      </c>
      <c r="I46" s="888" t="s">
        <v>196</v>
      </c>
      <c r="J46" s="885">
        <v>427.842</v>
      </c>
      <c r="K46" s="886">
        <v>663.894</v>
      </c>
      <c r="L46" s="886">
        <f t="shared" si="26"/>
        <v>1091.7359999999999</v>
      </c>
      <c r="M46" s="887">
        <f t="shared" si="1"/>
        <v>0.003432204570755383</v>
      </c>
      <c r="N46" s="886">
        <v>105.012</v>
      </c>
      <c r="O46" s="886">
        <v>7.116</v>
      </c>
      <c r="P46" s="886">
        <f t="shared" si="27"/>
        <v>112.128</v>
      </c>
      <c r="Q46" s="888">
        <f t="shared" si="28"/>
        <v>8.736515410958903</v>
      </c>
    </row>
    <row r="47" spans="1:17" ht="18" customHeight="1">
      <c r="A47" s="884" t="s">
        <v>133</v>
      </c>
      <c r="B47" s="885">
        <v>13.829</v>
      </c>
      <c r="C47" s="886">
        <v>0.116</v>
      </c>
      <c r="D47" s="886">
        <f t="shared" si="23"/>
        <v>13.945</v>
      </c>
      <c r="E47" s="887">
        <f t="shared" si="0"/>
        <v>0.00040055730461269965</v>
      </c>
      <c r="F47" s="885">
        <v>9.125</v>
      </c>
      <c r="G47" s="886">
        <v>0.273</v>
      </c>
      <c r="H47" s="886">
        <f t="shared" si="24"/>
        <v>9.398</v>
      </c>
      <c r="I47" s="888">
        <f t="shared" si="25"/>
        <v>0.48382634603107055</v>
      </c>
      <c r="J47" s="885">
        <v>234.44</v>
      </c>
      <c r="K47" s="886">
        <v>1.086</v>
      </c>
      <c r="L47" s="886">
        <f t="shared" si="26"/>
        <v>235.526</v>
      </c>
      <c r="M47" s="887">
        <f t="shared" si="1"/>
        <v>0.0007404477032283744</v>
      </c>
      <c r="N47" s="886">
        <v>296.42300000000006</v>
      </c>
      <c r="O47" s="886">
        <v>3.7190000000000003</v>
      </c>
      <c r="P47" s="886">
        <f t="shared" si="27"/>
        <v>300.14200000000005</v>
      </c>
      <c r="Q47" s="888">
        <f t="shared" si="28"/>
        <v>-0.2152847652111335</v>
      </c>
    </row>
    <row r="48" spans="1:17" ht="18" customHeight="1" thickBot="1">
      <c r="A48" s="884" t="s">
        <v>147</v>
      </c>
      <c r="B48" s="885">
        <v>11.119</v>
      </c>
      <c r="C48" s="886">
        <v>1.004</v>
      </c>
      <c r="D48" s="886">
        <f t="shared" si="23"/>
        <v>12.123</v>
      </c>
      <c r="E48" s="887">
        <f t="shared" si="0"/>
        <v>0.000348222029675135</v>
      </c>
      <c r="F48" s="885">
        <v>18.426000000000002</v>
      </c>
      <c r="G48" s="886">
        <v>2.665</v>
      </c>
      <c r="H48" s="886">
        <f t="shared" si="24"/>
        <v>21.091</v>
      </c>
      <c r="I48" s="888">
        <f t="shared" si="25"/>
        <v>-0.42520506377127687</v>
      </c>
      <c r="J48" s="885">
        <v>268.159</v>
      </c>
      <c r="K48" s="886">
        <v>127.86200000000001</v>
      </c>
      <c r="L48" s="886">
        <f t="shared" si="26"/>
        <v>396.021</v>
      </c>
      <c r="M48" s="887">
        <f t="shared" si="1"/>
        <v>0.0012450126095641418</v>
      </c>
      <c r="N48" s="886">
        <v>147.195</v>
      </c>
      <c r="O48" s="886">
        <v>19.642000000000003</v>
      </c>
      <c r="P48" s="886">
        <f t="shared" si="27"/>
        <v>166.837</v>
      </c>
      <c r="Q48" s="888">
        <f t="shared" si="28"/>
        <v>1.3737000785197528</v>
      </c>
    </row>
    <row r="49" spans="1:17" ht="18" customHeight="1" thickBot="1">
      <c r="A49" s="901" t="s">
        <v>250</v>
      </c>
      <c r="B49" s="902">
        <v>21.475999999999996</v>
      </c>
      <c r="C49" s="903">
        <v>0.56</v>
      </c>
      <c r="D49" s="903">
        <f t="shared" si="23"/>
        <v>22.035999999999994</v>
      </c>
      <c r="E49" s="904">
        <f t="shared" si="0"/>
        <v>0.0006329638411219395</v>
      </c>
      <c r="F49" s="902">
        <v>32.713</v>
      </c>
      <c r="G49" s="903">
        <v>0.284</v>
      </c>
      <c r="H49" s="903">
        <f t="shared" si="24"/>
        <v>32.997</v>
      </c>
      <c r="I49" s="905">
        <f t="shared" si="25"/>
        <v>-0.3321817134891052</v>
      </c>
      <c r="J49" s="902">
        <v>293.99299999999994</v>
      </c>
      <c r="K49" s="903">
        <v>24.967</v>
      </c>
      <c r="L49" s="903">
        <f t="shared" si="26"/>
        <v>318.9599999999999</v>
      </c>
      <c r="M49" s="904">
        <f t="shared" si="1"/>
        <v>0.0010027478894972198</v>
      </c>
      <c r="N49" s="902">
        <v>347.6</v>
      </c>
      <c r="O49" s="903">
        <v>0.729</v>
      </c>
      <c r="P49" s="903">
        <f t="shared" si="27"/>
        <v>348.329</v>
      </c>
      <c r="Q49" s="905">
        <f t="shared" si="28"/>
        <v>-0.08431396754218023</v>
      </c>
    </row>
    <row r="50" ht="14.25">
      <c r="A50" s="255" t="s">
        <v>289</v>
      </c>
    </row>
    <row r="51" ht="14.25">
      <c r="A51" s="255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0:Q65536 I50:I65536 Q3:Q6 I3:I6">
    <cfRule type="cellIs" priority="1" dxfId="0" operator="lessThan" stopIfTrue="1">
      <formula>0</formula>
    </cfRule>
  </conditionalFormatting>
  <conditionalFormatting sqref="Q7:Q49 I7:I4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9"/>
  <sheetViews>
    <sheetView showGridLines="0" zoomScale="90" zoomScaleNormal="90" zoomScalePageLayoutView="0" workbookViewId="0" topLeftCell="A1">
      <selection activeCell="P1" sqref="P1:Q1"/>
    </sheetView>
  </sheetViews>
  <sheetFormatPr defaultColWidth="9.140625" defaultRowHeight="12.75"/>
  <cols>
    <col min="1" max="1" width="24.421875" style="906" customWidth="1"/>
    <col min="2" max="2" width="8.7109375" style="906" customWidth="1"/>
    <col min="3" max="4" width="10.00390625" style="906" customWidth="1"/>
    <col min="5" max="5" width="9.00390625" style="906" customWidth="1"/>
    <col min="6" max="6" width="8.140625" style="906" customWidth="1"/>
    <col min="7" max="7" width="9.8515625" style="906" customWidth="1"/>
    <col min="8" max="8" width="10.421875" style="906" customWidth="1"/>
    <col min="9" max="9" width="8.57421875" style="906" customWidth="1"/>
    <col min="10" max="11" width="9.8515625" style="906" customWidth="1"/>
    <col min="12" max="12" width="11.00390625" style="906" customWidth="1"/>
    <col min="13" max="13" width="9.57421875" style="906" customWidth="1"/>
    <col min="14" max="15" width="10.28125" style="906" customWidth="1"/>
    <col min="16" max="16" width="11.140625" style="906" customWidth="1"/>
    <col min="17" max="17" width="9.57421875" style="906" customWidth="1"/>
    <col min="18" max="16384" width="9.140625" style="906" customWidth="1"/>
  </cols>
  <sheetData>
    <row r="1" spans="16:17" ht="18.75" thickBot="1">
      <c r="P1" s="907" t="s">
        <v>45</v>
      </c>
      <c r="Q1" s="908"/>
    </row>
    <row r="2" ht="4.5" customHeight="1" thickBot="1"/>
    <row r="3" spans="1:17" ht="24" customHeight="1" thickBot="1">
      <c r="A3" s="909" t="s">
        <v>292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1"/>
    </row>
    <row r="4" spans="1:17" ht="15.75" customHeight="1" thickBot="1">
      <c r="A4" s="912" t="s">
        <v>293</v>
      </c>
      <c r="B4" s="913" t="s">
        <v>84</v>
      </c>
      <c r="C4" s="914"/>
      <c r="D4" s="914"/>
      <c r="E4" s="914"/>
      <c r="F4" s="914"/>
      <c r="G4" s="914"/>
      <c r="H4" s="914"/>
      <c r="I4" s="915"/>
      <c r="J4" s="913" t="s">
        <v>85</v>
      </c>
      <c r="K4" s="914"/>
      <c r="L4" s="914"/>
      <c r="M4" s="914"/>
      <c r="N4" s="914"/>
      <c r="O4" s="914"/>
      <c r="P4" s="914"/>
      <c r="Q4" s="915"/>
    </row>
    <row r="5" spans="1:17" s="923" customFormat="1" ht="26.25" customHeight="1">
      <c r="A5" s="916"/>
      <c r="B5" s="917" t="s">
        <v>86</v>
      </c>
      <c r="C5" s="918"/>
      <c r="D5" s="918"/>
      <c r="E5" s="919" t="s">
        <v>87</v>
      </c>
      <c r="F5" s="917" t="s">
        <v>88</v>
      </c>
      <c r="G5" s="918"/>
      <c r="H5" s="918"/>
      <c r="I5" s="920" t="s">
        <v>89</v>
      </c>
      <c r="J5" s="921" t="s">
        <v>254</v>
      </c>
      <c r="K5" s="922"/>
      <c r="L5" s="922"/>
      <c r="M5" s="919" t="s">
        <v>87</v>
      </c>
      <c r="N5" s="921" t="s">
        <v>255</v>
      </c>
      <c r="O5" s="922"/>
      <c r="P5" s="922"/>
      <c r="Q5" s="919" t="s">
        <v>89</v>
      </c>
    </row>
    <row r="6" spans="1:17" s="923" customFormat="1" ht="14.25" thickBot="1">
      <c r="A6" s="924"/>
      <c r="B6" s="925" t="s">
        <v>56</v>
      </c>
      <c r="C6" s="926" t="s">
        <v>57</v>
      </c>
      <c r="D6" s="926" t="s">
        <v>58</v>
      </c>
      <c r="E6" s="927"/>
      <c r="F6" s="925" t="s">
        <v>56</v>
      </c>
      <c r="G6" s="926" t="s">
        <v>57</v>
      </c>
      <c r="H6" s="926" t="s">
        <v>58</v>
      </c>
      <c r="I6" s="928"/>
      <c r="J6" s="925" t="s">
        <v>56</v>
      </c>
      <c r="K6" s="926" t="s">
        <v>57</v>
      </c>
      <c r="L6" s="926" t="s">
        <v>58</v>
      </c>
      <c r="M6" s="927"/>
      <c r="N6" s="925" t="s">
        <v>56</v>
      </c>
      <c r="O6" s="926" t="s">
        <v>57</v>
      </c>
      <c r="P6" s="926" t="s">
        <v>58</v>
      </c>
      <c r="Q6" s="927"/>
    </row>
    <row r="7" spans="1:17" s="934" customFormat="1" ht="18" customHeight="1" thickBot="1">
      <c r="A7" s="929" t="s">
        <v>49</v>
      </c>
      <c r="B7" s="930">
        <f>SUM(B8:B57)</f>
        <v>871266</v>
      </c>
      <c r="C7" s="931">
        <f>SUM(C8:C57)</f>
        <v>871266</v>
      </c>
      <c r="D7" s="932">
        <f>C7+B7</f>
        <v>1742532</v>
      </c>
      <c r="E7" s="933">
        <f aca="true" t="shared" si="0" ref="E7:E56">D7/$D$7</f>
        <v>1</v>
      </c>
      <c r="F7" s="930">
        <f>SUM(F8:F57)</f>
        <v>719497</v>
      </c>
      <c r="G7" s="931">
        <f>SUM(G8:G57)</f>
        <v>719497</v>
      </c>
      <c r="H7" s="932">
        <f>G7+F7</f>
        <v>1438994</v>
      </c>
      <c r="I7" s="933">
        <f>(D7/H7-1)</f>
        <v>0.21093764115764202</v>
      </c>
      <c r="J7" s="930">
        <f>SUM(J8:J57)</f>
        <v>7170633</v>
      </c>
      <c r="K7" s="931">
        <f>SUM(K8:K57)</f>
        <v>7170633</v>
      </c>
      <c r="L7" s="932">
        <f>K7+J7</f>
        <v>14341266</v>
      </c>
      <c r="M7" s="933">
        <f aca="true" t="shared" si="1" ref="M7:M56">L7/$L$7</f>
        <v>1</v>
      </c>
      <c r="N7" s="930">
        <f>SUM(N8:N57)</f>
        <v>6662418</v>
      </c>
      <c r="O7" s="931">
        <f>SUM(O8:O57)</f>
        <v>6662418</v>
      </c>
      <c r="P7" s="932">
        <f>O7+N7</f>
        <v>13324836</v>
      </c>
      <c r="Q7" s="933">
        <f>(L7/P7-1)</f>
        <v>0.07628086379449628</v>
      </c>
    </row>
    <row r="8" spans="1:17" s="939" customFormat="1" ht="18" customHeight="1" thickTop="1">
      <c r="A8" s="935" t="s">
        <v>294</v>
      </c>
      <c r="B8" s="936">
        <v>337472</v>
      </c>
      <c r="C8" s="937">
        <v>340231</v>
      </c>
      <c r="D8" s="937">
        <f>C8+B8</f>
        <v>677703</v>
      </c>
      <c r="E8" s="938">
        <f t="shared" si="0"/>
        <v>0.3889185392291218</v>
      </c>
      <c r="F8" s="936">
        <v>274110</v>
      </c>
      <c r="G8" s="937">
        <v>279244</v>
      </c>
      <c r="H8" s="937">
        <f>G8+F8</f>
        <v>553354</v>
      </c>
      <c r="I8" s="938">
        <f>(D8/H8-1)</f>
        <v>0.22471871532509025</v>
      </c>
      <c r="J8" s="936">
        <v>2677636</v>
      </c>
      <c r="K8" s="937">
        <v>2781146</v>
      </c>
      <c r="L8" s="937">
        <f>K8+J8</f>
        <v>5458782</v>
      </c>
      <c r="M8" s="938">
        <f t="shared" si="1"/>
        <v>0.3806345966946014</v>
      </c>
      <c r="N8" s="937">
        <v>2514947</v>
      </c>
      <c r="O8" s="937">
        <v>2540113</v>
      </c>
      <c r="P8" s="937">
        <f>O8+N8</f>
        <v>5055060</v>
      </c>
      <c r="Q8" s="938">
        <f>(L8/P8-1)</f>
        <v>0.0798649274192591</v>
      </c>
    </row>
    <row r="9" spans="1:17" s="939" customFormat="1" ht="18" customHeight="1">
      <c r="A9" s="940" t="s">
        <v>295</v>
      </c>
      <c r="B9" s="941">
        <v>82092</v>
      </c>
      <c r="C9" s="942">
        <v>80639</v>
      </c>
      <c r="D9" s="942">
        <f>C9+B9</f>
        <v>162731</v>
      </c>
      <c r="E9" s="943">
        <f t="shared" si="0"/>
        <v>0.09338766806004137</v>
      </c>
      <c r="F9" s="941">
        <v>66216</v>
      </c>
      <c r="G9" s="942">
        <v>64493</v>
      </c>
      <c r="H9" s="942">
        <f>G9+F9</f>
        <v>130709</v>
      </c>
      <c r="I9" s="943">
        <f>(D9/H9-1)</f>
        <v>0.24498695575668084</v>
      </c>
      <c r="J9" s="941">
        <v>694224</v>
      </c>
      <c r="K9" s="942">
        <v>679082</v>
      </c>
      <c r="L9" s="942">
        <f>K9+J9</f>
        <v>1373306</v>
      </c>
      <c r="M9" s="943">
        <f t="shared" si="1"/>
        <v>0.09575904944514661</v>
      </c>
      <c r="N9" s="942">
        <v>633834</v>
      </c>
      <c r="O9" s="942">
        <v>628644</v>
      </c>
      <c r="P9" s="942">
        <f>O9+N9</f>
        <v>1262478</v>
      </c>
      <c r="Q9" s="943">
        <f>(L9/P9-1)</f>
        <v>0.08778608419315037</v>
      </c>
    </row>
    <row r="10" spans="1:17" s="939" customFormat="1" ht="18" customHeight="1">
      <c r="A10" s="940" t="s">
        <v>296</v>
      </c>
      <c r="B10" s="941">
        <v>79289</v>
      </c>
      <c r="C10" s="942">
        <v>79920</v>
      </c>
      <c r="D10" s="942">
        <f aca="true" t="shared" si="2" ref="D10:D56">C10+B10</f>
        <v>159209</v>
      </c>
      <c r="E10" s="943">
        <f t="shared" si="0"/>
        <v>0.09136647131874766</v>
      </c>
      <c r="F10" s="941">
        <v>60329</v>
      </c>
      <c r="G10" s="942">
        <v>60239</v>
      </c>
      <c r="H10" s="942">
        <f aca="true" t="shared" si="3" ref="H10:H56">G10+F10</f>
        <v>120568</v>
      </c>
      <c r="I10" s="943">
        <f aca="true" t="shared" si="4" ref="I10:I56">(D10/H10-1)</f>
        <v>0.3204913409859995</v>
      </c>
      <c r="J10" s="941">
        <v>618623</v>
      </c>
      <c r="K10" s="942">
        <v>622963</v>
      </c>
      <c r="L10" s="942">
        <f aca="true" t="shared" si="5" ref="L10:L56">K10+J10</f>
        <v>1241586</v>
      </c>
      <c r="M10" s="943">
        <f t="shared" si="1"/>
        <v>0.08657436519202698</v>
      </c>
      <c r="N10" s="942">
        <v>562062</v>
      </c>
      <c r="O10" s="942">
        <v>573886</v>
      </c>
      <c r="P10" s="942">
        <f aca="true" t="shared" si="6" ref="P10:P56">O10+N10</f>
        <v>1135948</v>
      </c>
      <c r="Q10" s="943">
        <f aca="true" t="shared" si="7" ref="Q10:Q56">(L10/P10-1)</f>
        <v>0.09299545401726128</v>
      </c>
    </row>
    <row r="11" spans="1:17" s="939" customFormat="1" ht="18" customHeight="1">
      <c r="A11" s="940" t="s">
        <v>297</v>
      </c>
      <c r="B11" s="941">
        <v>50974</v>
      </c>
      <c r="C11" s="942">
        <v>51116</v>
      </c>
      <c r="D11" s="942">
        <f t="shared" si="2"/>
        <v>102090</v>
      </c>
      <c r="E11" s="943">
        <f t="shared" si="0"/>
        <v>0.05858715937497848</v>
      </c>
      <c r="F11" s="941">
        <v>39959</v>
      </c>
      <c r="G11" s="942">
        <v>38610</v>
      </c>
      <c r="H11" s="942">
        <f t="shared" si="3"/>
        <v>78569</v>
      </c>
      <c r="I11" s="943">
        <f t="shared" si="4"/>
        <v>0.2993674349934452</v>
      </c>
      <c r="J11" s="941">
        <v>432713</v>
      </c>
      <c r="K11" s="942">
        <v>411921</v>
      </c>
      <c r="L11" s="942">
        <f t="shared" si="5"/>
        <v>844634</v>
      </c>
      <c r="M11" s="943">
        <f t="shared" si="1"/>
        <v>0.058895358331684244</v>
      </c>
      <c r="N11" s="942">
        <v>387707</v>
      </c>
      <c r="O11" s="942">
        <v>372075</v>
      </c>
      <c r="P11" s="942">
        <f t="shared" si="6"/>
        <v>759782</v>
      </c>
      <c r="Q11" s="943">
        <f t="shared" si="7"/>
        <v>0.11167940277605948</v>
      </c>
    </row>
    <row r="12" spans="1:17" s="939" customFormat="1" ht="18" customHeight="1">
      <c r="A12" s="940" t="s">
        <v>298</v>
      </c>
      <c r="B12" s="941">
        <v>42582</v>
      </c>
      <c r="C12" s="942">
        <v>42038</v>
      </c>
      <c r="D12" s="942">
        <f t="shared" si="2"/>
        <v>84620</v>
      </c>
      <c r="E12" s="943">
        <f t="shared" si="0"/>
        <v>0.048561518525915164</v>
      </c>
      <c r="F12" s="941">
        <v>32514</v>
      </c>
      <c r="G12" s="942">
        <v>32717</v>
      </c>
      <c r="H12" s="942">
        <f t="shared" si="3"/>
        <v>65231</v>
      </c>
      <c r="I12" s="943">
        <f t="shared" si="4"/>
        <v>0.2972359767595161</v>
      </c>
      <c r="J12" s="941">
        <v>342393</v>
      </c>
      <c r="K12" s="942">
        <v>326409</v>
      </c>
      <c r="L12" s="942">
        <f t="shared" si="5"/>
        <v>668802</v>
      </c>
      <c r="M12" s="943">
        <f t="shared" si="1"/>
        <v>0.04663479500345367</v>
      </c>
      <c r="N12" s="942">
        <v>316462</v>
      </c>
      <c r="O12" s="942">
        <v>310734</v>
      </c>
      <c r="P12" s="942">
        <f t="shared" si="6"/>
        <v>627196</v>
      </c>
      <c r="Q12" s="943">
        <f t="shared" si="7"/>
        <v>0.06633652000331636</v>
      </c>
    </row>
    <row r="13" spans="1:17" s="939" customFormat="1" ht="18" customHeight="1">
      <c r="A13" s="940" t="s">
        <v>299</v>
      </c>
      <c r="B13" s="941">
        <v>37092</v>
      </c>
      <c r="C13" s="942">
        <v>36235</v>
      </c>
      <c r="D13" s="942">
        <f t="shared" si="2"/>
        <v>73327</v>
      </c>
      <c r="E13" s="943">
        <f t="shared" si="0"/>
        <v>0.0420807193210799</v>
      </c>
      <c r="F13" s="941">
        <v>25573</v>
      </c>
      <c r="G13" s="942">
        <v>25461</v>
      </c>
      <c r="H13" s="942">
        <f t="shared" si="3"/>
        <v>51034</v>
      </c>
      <c r="I13" s="943">
        <f t="shared" si="4"/>
        <v>0.4368264294391975</v>
      </c>
      <c r="J13" s="941">
        <v>246140</v>
      </c>
      <c r="K13" s="942">
        <v>242312</v>
      </c>
      <c r="L13" s="942">
        <f t="shared" si="5"/>
        <v>488452</v>
      </c>
      <c r="M13" s="943">
        <f t="shared" si="1"/>
        <v>0.03405919672642568</v>
      </c>
      <c r="N13" s="942">
        <v>215985</v>
      </c>
      <c r="O13" s="942">
        <v>223159</v>
      </c>
      <c r="P13" s="942">
        <f t="shared" si="6"/>
        <v>439144</v>
      </c>
      <c r="Q13" s="943">
        <f t="shared" si="7"/>
        <v>0.11228207603883922</v>
      </c>
    </row>
    <row r="14" spans="1:17" s="939" customFormat="1" ht="18" customHeight="1">
      <c r="A14" s="940" t="s">
        <v>300</v>
      </c>
      <c r="B14" s="941">
        <v>34352</v>
      </c>
      <c r="C14" s="942">
        <v>35077</v>
      </c>
      <c r="D14" s="942">
        <f t="shared" si="2"/>
        <v>69429</v>
      </c>
      <c r="E14" s="943">
        <f t="shared" si="0"/>
        <v>0.03984374461989794</v>
      </c>
      <c r="F14" s="941">
        <v>40198</v>
      </c>
      <c r="G14" s="942">
        <v>40569</v>
      </c>
      <c r="H14" s="942">
        <f t="shared" si="3"/>
        <v>80767</v>
      </c>
      <c r="I14" s="943">
        <f t="shared" si="4"/>
        <v>-0.1403791152327064</v>
      </c>
      <c r="J14" s="941">
        <v>324807</v>
      </c>
      <c r="K14" s="942">
        <v>337984</v>
      </c>
      <c r="L14" s="942">
        <f t="shared" si="5"/>
        <v>662791</v>
      </c>
      <c r="M14" s="943">
        <f t="shared" si="1"/>
        <v>0.04621565488012007</v>
      </c>
      <c r="N14" s="942">
        <v>344154</v>
      </c>
      <c r="O14" s="942">
        <v>355165</v>
      </c>
      <c r="P14" s="942">
        <f t="shared" si="6"/>
        <v>699319</v>
      </c>
      <c r="Q14" s="943">
        <f t="shared" si="7"/>
        <v>-0.05223367304477644</v>
      </c>
    </row>
    <row r="15" spans="1:17" s="939" customFormat="1" ht="18" customHeight="1">
      <c r="A15" s="940" t="s">
        <v>301</v>
      </c>
      <c r="B15" s="941">
        <v>24352</v>
      </c>
      <c r="C15" s="942">
        <v>24265</v>
      </c>
      <c r="D15" s="942">
        <f t="shared" si="2"/>
        <v>48617</v>
      </c>
      <c r="E15" s="943">
        <f t="shared" si="0"/>
        <v>0.027900204989061893</v>
      </c>
      <c r="F15" s="941">
        <v>21377</v>
      </c>
      <c r="G15" s="942">
        <v>21142</v>
      </c>
      <c r="H15" s="942">
        <f t="shared" si="3"/>
        <v>42519</v>
      </c>
      <c r="I15" s="943">
        <f t="shared" si="4"/>
        <v>0.1434182365530703</v>
      </c>
      <c r="J15" s="941">
        <v>256048</v>
      </c>
      <c r="K15" s="942">
        <v>254474</v>
      </c>
      <c r="L15" s="942">
        <f t="shared" si="5"/>
        <v>510522</v>
      </c>
      <c r="M15" s="943">
        <f t="shared" si="1"/>
        <v>0.03559811246789509</v>
      </c>
      <c r="N15" s="942">
        <v>228182</v>
      </c>
      <c r="O15" s="942">
        <v>245659</v>
      </c>
      <c r="P15" s="942">
        <f t="shared" si="6"/>
        <v>473841</v>
      </c>
      <c r="Q15" s="943">
        <f t="shared" si="7"/>
        <v>0.0774120432803409</v>
      </c>
    </row>
    <row r="16" spans="1:17" s="939" customFormat="1" ht="18" customHeight="1">
      <c r="A16" s="940" t="s">
        <v>302</v>
      </c>
      <c r="B16" s="941">
        <v>21514</v>
      </c>
      <c r="C16" s="942">
        <v>21334</v>
      </c>
      <c r="D16" s="942">
        <f t="shared" si="2"/>
        <v>42848</v>
      </c>
      <c r="E16" s="943">
        <f t="shared" si="0"/>
        <v>0.02458950538641471</v>
      </c>
      <c r="F16" s="941">
        <v>14971</v>
      </c>
      <c r="G16" s="942">
        <v>14695</v>
      </c>
      <c r="H16" s="942">
        <f t="shared" si="3"/>
        <v>29666</v>
      </c>
      <c r="I16" s="943">
        <f t="shared" si="4"/>
        <v>0.44434706397896573</v>
      </c>
      <c r="J16" s="941">
        <v>181883</v>
      </c>
      <c r="K16" s="942">
        <v>173714</v>
      </c>
      <c r="L16" s="942">
        <f t="shared" si="5"/>
        <v>355597</v>
      </c>
      <c r="M16" s="943">
        <f t="shared" si="1"/>
        <v>0.024795370227426224</v>
      </c>
      <c r="N16" s="942">
        <v>152737</v>
      </c>
      <c r="O16" s="942">
        <v>151009</v>
      </c>
      <c r="P16" s="942">
        <f t="shared" si="6"/>
        <v>303746</v>
      </c>
      <c r="Q16" s="943">
        <f t="shared" si="7"/>
        <v>0.17070512862720832</v>
      </c>
    </row>
    <row r="17" spans="1:17" s="939" customFormat="1" ht="18" customHeight="1">
      <c r="A17" s="940" t="s">
        <v>303</v>
      </c>
      <c r="B17" s="941">
        <v>20277</v>
      </c>
      <c r="C17" s="942">
        <v>20658</v>
      </c>
      <c r="D17" s="942">
        <f t="shared" si="2"/>
        <v>40935</v>
      </c>
      <c r="E17" s="943">
        <f t="shared" si="0"/>
        <v>0.023491677627727928</v>
      </c>
      <c r="F17" s="941">
        <v>16620</v>
      </c>
      <c r="G17" s="942">
        <v>17658</v>
      </c>
      <c r="H17" s="942">
        <f t="shared" si="3"/>
        <v>34278</v>
      </c>
      <c r="I17" s="943">
        <f t="shared" si="4"/>
        <v>0.1942061963941888</v>
      </c>
      <c r="J17" s="941">
        <v>164486</v>
      </c>
      <c r="K17" s="942">
        <v>157817</v>
      </c>
      <c r="L17" s="942">
        <f t="shared" si="5"/>
        <v>322303</v>
      </c>
      <c r="M17" s="943">
        <f t="shared" si="1"/>
        <v>0.022473817862383977</v>
      </c>
      <c r="N17" s="942">
        <v>146615</v>
      </c>
      <c r="O17" s="942">
        <v>148206</v>
      </c>
      <c r="P17" s="942">
        <f t="shared" si="6"/>
        <v>294821</v>
      </c>
      <c r="Q17" s="943">
        <f t="shared" si="7"/>
        <v>0.09321588353611165</v>
      </c>
    </row>
    <row r="18" spans="1:17" s="939" customFormat="1" ht="18" customHeight="1">
      <c r="A18" s="940" t="s">
        <v>304</v>
      </c>
      <c r="B18" s="941">
        <v>18749</v>
      </c>
      <c r="C18" s="942">
        <v>18002</v>
      </c>
      <c r="D18" s="942">
        <f t="shared" si="2"/>
        <v>36751</v>
      </c>
      <c r="E18" s="943">
        <f t="shared" si="0"/>
        <v>0.021090573946418202</v>
      </c>
      <c r="F18" s="941">
        <v>17903</v>
      </c>
      <c r="G18" s="942">
        <v>16944</v>
      </c>
      <c r="H18" s="942">
        <f t="shared" si="3"/>
        <v>34847</v>
      </c>
      <c r="I18" s="943">
        <f t="shared" si="4"/>
        <v>0.0546388498292536</v>
      </c>
      <c r="J18" s="941">
        <v>174035</v>
      </c>
      <c r="K18" s="942">
        <v>167851</v>
      </c>
      <c r="L18" s="942">
        <f t="shared" si="5"/>
        <v>341886</v>
      </c>
      <c r="M18" s="943">
        <f t="shared" si="1"/>
        <v>0.02383931795142772</v>
      </c>
      <c r="N18" s="942">
        <v>162754</v>
      </c>
      <c r="O18" s="942">
        <v>159932</v>
      </c>
      <c r="P18" s="942">
        <f t="shared" si="6"/>
        <v>322686</v>
      </c>
      <c r="Q18" s="943">
        <f t="shared" si="7"/>
        <v>0.059500567114780356</v>
      </c>
    </row>
    <row r="19" spans="1:17" s="939" customFormat="1" ht="18" customHeight="1">
      <c r="A19" s="940" t="s">
        <v>305</v>
      </c>
      <c r="B19" s="941">
        <v>16965</v>
      </c>
      <c r="C19" s="942">
        <v>16454</v>
      </c>
      <c r="D19" s="942">
        <f t="shared" si="2"/>
        <v>33419</v>
      </c>
      <c r="E19" s="943">
        <f t="shared" si="0"/>
        <v>0.019178413940174412</v>
      </c>
      <c r="F19" s="941">
        <v>10596</v>
      </c>
      <c r="G19" s="942">
        <v>10369</v>
      </c>
      <c r="H19" s="942">
        <f t="shared" si="3"/>
        <v>20965</v>
      </c>
      <c r="I19" s="943">
        <f t="shared" si="4"/>
        <v>0.5940376818507036</v>
      </c>
      <c r="J19" s="941">
        <v>124998</v>
      </c>
      <c r="K19" s="942">
        <v>116841</v>
      </c>
      <c r="L19" s="942">
        <f t="shared" si="5"/>
        <v>241839</v>
      </c>
      <c r="M19" s="943">
        <f t="shared" si="1"/>
        <v>0.016863155595886723</v>
      </c>
      <c r="N19" s="942">
        <v>104484</v>
      </c>
      <c r="O19" s="942">
        <v>99320</v>
      </c>
      <c r="P19" s="942">
        <f t="shared" si="6"/>
        <v>203804</v>
      </c>
      <c r="Q19" s="943">
        <f t="shared" si="7"/>
        <v>0.18662538517399074</v>
      </c>
    </row>
    <row r="20" spans="1:17" s="939" customFormat="1" ht="18" customHeight="1">
      <c r="A20" s="940" t="s">
        <v>306</v>
      </c>
      <c r="B20" s="941">
        <v>9009</v>
      </c>
      <c r="C20" s="942">
        <v>8661</v>
      </c>
      <c r="D20" s="942">
        <f t="shared" si="2"/>
        <v>17670</v>
      </c>
      <c r="E20" s="943">
        <f t="shared" si="0"/>
        <v>0.010140416359642176</v>
      </c>
      <c r="F20" s="941">
        <v>8428</v>
      </c>
      <c r="G20" s="942">
        <v>7867</v>
      </c>
      <c r="H20" s="942">
        <f t="shared" si="3"/>
        <v>16295</v>
      </c>
      <c r="I20" s="943">
        <f t="shared" si="4"/>
        <v>0.0843817121816508</v>
      </c>
      <c r="J20" s="941">
        <v>78302</v>
      </c>
      <c r="K20" s="942">
        <v>75690</v>
      </c>
      <c r="L20" s="942">
        <f t="shared" si="5"/>
        <v>153992</v>
      </c>
      <c r="M20" s="943">
        <f t="shared" si="1"/>
        <v>0.01073768522249012</v>
      </c>
      <c r="N20" s="942">
        <v>73310</v>
      </c>
      <c r="O20" s="942">
        <v>69696</v>
      </c>
      <c r="P20" s="942">
        <f t="shared" si="6"/>
        <v>143006</v>
      </c>
      <c r="Q20" s="943">
        <f t="shared" si="7"/>
        <v>0.07682195152650939</v>
      </c>
    </row>
    <row r="21" spans="1:17" s="939" customFormat="1" ht="18" customHeight="1">
      <c r="A21" s="940" t="s">
        <v>307</v>
      </c>
      <c r="B21" s="941">
        <v>8579</v>
      </c>
      <c r="C21" s="942">
        <v>8764</v>
      </c>
      <c r="D21" s="942">
        <f t="shared" si="2"/>
        <v>17343</v>
      </c>
      <c r="E21" s="943">
        <f t="shared" si="0"/>
        <v>0.009952758399845742</v>
      </c>
      <c r="F21" s="941">
        <v>8423</v>
      </c>
      <c r="G21" s="942">
        <v>8922</v>
      </c>
      <c r="H21" s="942">
        <f t="shared" si="3"/>
        <v>17345</v>
      </c>
      <c r="I21" s="943">
        <f t="shared" si="4"/>
        <v>-0.00011530700490058887</v>
      </c>
      <c r="J21" s="941">
        <v>72537</v>
      </c>
      <c r="K21" s="942">
        <v>77714</v>
      </c>
      <c r="L21" s="942">
        <f t="shared" si="5"/>
        <v>150251</v>
      </c>
      <c r="M21" s="943">
        <f t="shared" si="1"/>
        <v>0.010476829590916172</v>
      </c>
      <c r="N21" s="942">
        <v>69879</v>
      </c>
      <c r="O21" s="942">
        <v>74659</v>
      </c>
      <c r="P21" s="942">
        <f t="shared" si="6"/>
        <v>144538</v>
      </c>
      <c r="Q21" s="943">
        <f t="shared" si="7"/>
        <v>0.03952593781566094</v>
      </c>
    </row>
    <row r="22" spans="1:17" s="939" customFormat="1" ht="18" customHeight="1">
      <c r="A22" s="940" t="s">
        <v>308</v>
      </c>
      <c r="B22" s="941">
        <v>7996</v>
      </c>
      <c r="C22" s="942">
        <v>7746</v>
      </c>
      <c r="D22" s="942">
        <f t="shared" si="2"/>
        <v>15742</v>
      </c>
      <c r="E22" s="943">
        <f t="shared" si="0"/>
        <v>0.009033980437661977</v>
      </c>
      <c r="F22" s="941">
        <v>8215</v>
      </c>
      <c r="G22" s="942">
        <v>7556</v>
      </c>
      <c r="H22" s="942">
        <f t="shared" si="3"/>
        <v>15771</v>
      </c>
      <c r="I22" s="943">
        <f t="shared" si="4"/>
        <v>-0.0018388180838246893</v>
      </c>
      <c r="J22" s="941">
        <v>80140</v>
      </c>
      <c r="K22" s="942">
        <v>75152</v>
      </c>
      <c r="L22" s="942">
        <f t="shared" si="5"/>
        <v>155292</v>
      </c>
      <c r="M22" s="943">
        <f t="shared" si="1"/>
        <v>0.010828332728784196</v>
      </c>
      <c r="N22" s="942">
        <v>78883</v>
      </c>
      <c r="O22" s="942">
        <v>71383</v>
      </c>
      <c r="P22" s="942">
        <f t="shared" si="6"/>
        <v>150266</v>
      </c>
      <c r="Q22" s="943">
        <f t="shared" si="7"/>
        <v>0.033447353360041454</v>
      </c>
    </row>
    <row r="23" spans="1:17" s="939" customFormat="1" ht="18" customHeight="1">
      <c r="A23" s="940" t="s">
        <v>309</v>
      </c>
      <c r="B23" s="941">
        <v>7543</v>
      </c>
      <c r="C23" s="942">
        <v>7366</v>
      </c>
      <c r="D23" s="942">
        <f t="shared" si="2"/>
        <v>14909</v>
      </c>
      <c r="E23" s="943">
        <f t="shared" si="0"/>
        <v>0.00855594043610103</v>
      </c>
      <c r="F23" s="941">
        <v>7702</v>
      </c>
      <c r="G23" s="942">
        <v>7723</v>
      </c>
      <c r="H23" s="942">
        <f t="shared" si="3"/>
        <v>15425</v>
      </c>
      <c r="I23" s="943">
        <f t="shared" si="4"/>
        <v>-0.033452188006482975</v>
      </c>
      <c r="J23" s="941">
        <v>66878</v>
      </c>
      <c r="K23" s="942">
        <v>61633</v>
      </c>
      <c r="L23" s="942">
        <f t="shared" si="5"/>
        <v>128511</v>
      </c>
      <c r="M23" s="943">
        <f t="shared" si="1"/>
        <v>0.00896092437027526</v>
      </c>
      <c r="N23" s="942">
        <v>68208</v>
      </c>
      <c r="O23" s="942">
        <v>63732</v>
      </c>
      <c r="P23" s="942">
        <f t="shared" si="6"/>
        <v>131940</v>
      </c>
      <c r="Q23" s="943">
        <f t="shared" si="7"/>
        <v>-0.025989085948158297</v>
      </c>
    </row>
    <row r="24" spans="1:17" s="939" customFormat="1" ht="18" customHeight="1">
      <c r="A24" s="940" t="s">
        <v>310</v>
      </c>
      <c r="B24" s="941">
        <v>7409</v>
      </c>
      <c r="C24" s="942">
        <v>7361</v>
      </c>
      <c r="D24" s="942">
        <f t="shared" si="2"/>
        <v>14770</v>
      </c>
      <c r="E24" s="943">
        <f t="shared" si="0"/>
        <v>0.008476171456248724</v>
      </c>
      <c r="F24" s="941">
        <v>6343</v>
      </c>
      <c r="G24" s="942">
        <v>6034</v>
      </c>
      <c r="H24" s="942">
        <f t="shared" si="3"/>
        <v>12377</v>
      </c>
      <c r="I24" s="943">
        <f t="shared" si="4"/>
        <v>0.19334249010260973</v>
      </c>
      <c r="J24" s="941">
        <v>73627</v>
      </c>
      <c r="K24" s="942">
        <v>65328</v>
      </c>
      <c r="L24" s="942">
        <f t="shared" si="5"/>
        <v>138955</v>
      </c>
      <c r="M24" s="943">
        <f t="shared" si="1"/>
        <v>0.009689172490071658</v>
      </c>
      <c r="N24" s="942">
        <v>57653</v>
      </c>
      <c r="O24" s="942">
        <v>52249</v>
      </c>
      <c r="P24" s="942">
        <f t="shared" si="6"/>
        <v>109902</v>
      </c>
      <c r="Q24" s="943">
        <f t="shared" si="7"/>
        <v>0.2643536969299922</v>
      </c>
    </row>
    <row r="25" spans="1:17" s="939" customFormat="1" ht="18" customHeight="1">
      <c r="A25" s="940" t="s">
        <v>311</v>
      </c>
      <c r="B25" s="941">
        <v>6960</v>
      </c>
      <c r="C25" s="942">
        <v>6870</v>
      </c>
      <c r="D25" s="942">
        <f t="shared" si="2"/>
        <v>13830</v>
      </c>
      <c r="E25" s="943">
        <f t="shared" si="0"/>
        <v>0.007936726556528087</v>
      </c>
      <c r="F25" s="941">
        <v>6181</v>
      </c>
      <c r="G25" s="942">
        <v>6312</v>
      </c>
      <c r="H25" s="942">
        <f t="shared" si="3"/>
        <v>12493</v>
      </c>
      <c r="I25" s="943">
        <f t="shared" si="4"/>
        <v>0.10701993116145037</v>
      </c>
      <c r="J25" s="941">
        <v>54114</v>
      </c>
      <c r="K25" s="942">
        <v>52303</v>
      </c>
      <c r="L25" s="942">
        <f t="shared" si="5"/>
        <v>106417</v>
      </c>
      <c r="M25" s="943">
        <f t="shared" si="1"/>
        <v>0.007420335136381962</v>
      </c>
      <c r="N25" s="942">
        <v>50990</v>
      </c>
      <c r="O25" s="942">
        <v>49511</v>
      </c>
      <c r="P25" s="942">
        <f t="shared" si="6"/>
        <v>100501</v>
      </c>
      <c r="Q25" s="943">
        <f t="shared" si="7"/>
        <v>0.05886508591954298</v>
      </c>
    </row>
    <row r="26" spans="1:17" s="939" customFormat="1" ht="18" customHeight="1">
      <c r="A26" s="940" t="s">
        <v>312</v>
      </c>
      <c r="B26" s="941">
        <v>6482</v>
      </c>
      <c r="C26" s="942">
        <v>6242</v>
      </c>
      <c r="D26" s="942">
        <f t="shared" si="2"/>
        <v>12724</v>
      </c>
      <c r="E26" s="943">
        <f t="shared" si="0"/>
        <v>0.0073020179830269975</v>
      </c>
      <c r="F26" s="941">
        <v>6141</v>
      </c>
      <c r="G26" s="942">
        <v>5755</v>
      </c>
      <c r="H26" s="942">
        <f t="shared" si="3"/>
        <v>11896</v>
      </c>
      <c r="I26" s="943">
        <f t="shared" si="4"/>
        <v>0.0696032279757901</v>
      </c>
      <c r="J26" s="941">
        <v>53168</v>
      </c>
      <c r="K26" s="942">
        <v>50298</v>
      </c>
      <c r="L26" s="942">
        <f t="shared" si="5"/>
        <v>103466</v>
      </c>
      <c r="M26" s="943">
        <f t="shared" si="1"/>
        <v>0.0072145652970944125</v>
      </c>
      <c r="N26" s="942">
        <v>54782</v>
      </c>
      <c r="O26" s="942">
        <v>51584</v>
      </c>
      <c r="P26" s="942">
        <f t="shared" si="6"/>
        <v>106366</v>
      </c>
      <c r="Q26" s="943">
        <f t="shared" si="7"/>
        <v>-0.02726435139048189</v>
      </c>
    </row>
    <row r="27" spans="1:17" s="939" customFormat="1" ht="18" customHeight="1">
      <c r="A27" s="940" t="s">
        <v>313</v>
      </c>
      <c r="B27" s="941">
        <v>6314</v>
      </c>
      <c r="C27" s="942">
        <v>5448</v>
      </c>
      <c r="D27" s="942">
        <f t="shared" si="2"/>
        <v>11762</v>
      </c>
      <c r="E27" s="943">
        <f t="shared" si="0"/>
        <v>0.006749947777142686</v>
      </c>
      <c r="F27" s="941">
        <v>5314</v>
      </c>
      <c r="G27" s="942">
        <v>4782</v>
      </c>
      <c r="H27" s="942">
        <f t="shared" si="3"/>
        <v>10096</v>
      </c>
      <c r="I27" s="943">
        <f t="shared" si="4"/>
        <v>0.1650158478605388</v>
      </c>
      <c r="J27" s="941">
        <v>51291</v>
      </c>
      <c r="K27" s="942">
        <v>43842</v>
      </c>
      <c r="L27" s="942">
        <f t="shared" si="5"/>
        <v>95133</v>
      </c>
      <c r="M27" s="943">
        <f t="shared" si="1"/>
        <v>0.006633514781749394</v>
      </c>
      <c r="N27" s="942">
        <v>46385</v>
      </c>
      <c r="O27" s="942">
        <v>40806</v>
      </c>
      <c r="P27" s="942">
        <f t="shared" si="6"/>
        <v>87191</v>
      </c>
      <c r="Q27" s="943">
        <f t="shared" si="7"/>
        <v>0.09108738287208551</v>
      </c>
    </row>
    <row r="28" spans="1:17" s="939" customFormat="1" ht="18" customHeight="1">
      <c r="A28" s="940" t="s">
        <v>314</v>
      </c>
      <c r="B28" s="941">
        <v>5559</v>
      </c>
      <c r="C28" s="942">
        <v>5986</v>
      </c>
      <c r="D28" s="942">
        <f t="shared" si="2"/>
        <v>11545</v>
      </c>
      <c r="E28" s="943">
        <f t="shared" si="0"/>
        <v>0.006625416348164625</v>
      </c>
      <c r="F28" s="941">
        <v>4713</v>
      </c>
      <c r="G28" s="942">
        <v>4726</v>
      </c>
      <c r="H28" s="942">
        <f t="shared" si="3"/>
        <v>9439</v>
      </c>
      <c r="I28" s="943">
        <f t="shared" si="4"/>
        <v>0.2231168555991101</v>
      </c>
      <c r="J28" s="941">
        <v>42732</v>
      </c>
      <c r="K28" s="942">
        <v>43197</v>
      </c>
      <c r="L28" s="942">
        <f t="shared" si="5"/>
        <v>85929</v>
      </c>
      <c r="M28" s="943">
        <f t="shared" si="1"/>
        <v>0.005991730437187344</v>
      </c>
      <c r="N28" s="942">
        <v>37184</v>
      </c>
      <c r="O28" s="942">
        <v>37267</v>
      </c>
      <c r="P28" s="942">
        <f t="shared" si="6"/>
        <v>74451</v>
      </c>
      <c r="Q28" s="943">
        <f t="shared" si="7"/>
        <v>0.15416851351895877</v>
      </c>
    </row>
    <row r="29" spans="1:17" s="939" customFormat="1" ht="18" customHeight="1">
      <c r="A29" s="940" t="s">
        <v>315</v>
      </c>
      <c r="B29" s="941">
        <v>5121</v>
      </c>
      <c r="C29" s="942">
        <v>5349</v>
      </c>
      <c r="D29" s="942">
        <f t="shared" si="2"/>
        <v>10470</v>
      </c>
      <c r="E29" s="943">
        <f t="shared" si="0"/>
        <v>0.006008497978803259</v>
      </c>
      <c r="F29" s="941">
        <v>3265</v>
      </c>
      <c r="G29" s="942">
        <v>3386</v>
      </c>
      <c r="H29" s="942">
        <f t="shared" si="3"/>
        <v>6651</v>
      </c>
      <c r="I29" s="943">
        <f t="shared" si="4"/>
        <v>0.5741993685160127</v>
      </c>
      <c r="J29" s="941">
        <v>39342</v>
      </c>
      <c r="K29" s="942">
        <v>39163</v>
      </c>
      <c r="L29" s="942">
        <f t="shared" si="5"/>
        <v>78505</v>
      </c>
      <c r="M29" s="943">
        <f t="shared" si="1"/>
        <v>0.005474063447397182</v>
      </c>
      <c r="N29" s="942">
        <v>32429</v>
      </c>
      <c r="O29" s="942">
        <v>34674</v>
      </c>
      <c r="P29" s="942">
        <f t="shared" si="6"/>
        <v>67103</v>
      </c>
      <c r="Q29" s="943">
        <f t="shared" si="7"/>
        <v>0.1699178874267917</v>
      </c>
    </row>
    <row r="30" spans="1:17" s="939" customFormat="1" ht="18" customHeight="1">
      <c r="A30" s="940" t="s">
        <v>316</v>
      </c>
      <c r="B30" s="941">
        <v>5189</v>
      </c>
      <c r="C30" s="942">
        <v>5218</v>
      </c>
      <c r="D30" s="942">
        <f t="shared" si="2"/>
        <v>10407</v>
      </c>
      <c r="E30" s="943">
        <f t="shared" si="0"/>
        <v>0.005972343692970918</v>
      </c>
      <c r="F30" s="941">
        <v>5427</v>
      </c>
      <c r="G30" s="942">
        <v>5515</v>
      </c>
      <c r="H30" s="942">
        <f t="shared" si="3"/>
        <v>10942</v>
      </c>
      <c r="I30" s="943">
        <f t="shared" si="4"/>
        <v>-0.04889416925607748</v>
      </c>
      <c r="J30" s="941">
        <v>51425</v>
      </c>
      <c r="K30" s="942">
        <v>49315</v>
      </c>
      <c r="L30" s="942">
        <f t="shared" si="5"/>
        <v>100740</v>
      </c>
      <c r="M30" s="943">
        <f t="shared" si="1"/>
        <v>0.0070244844492808375</v>
      </c>
      <c r="N30" s="942">
        <v>48416</v>
      </c>
      <c r="O30" s="942">
        <v>46503</v>
      </c>
      <c r="P30" s="942">
        <f t="shared" si="6"/>
        <v>94919</v>
      </c>
      <c r="Q30" s="943">
        <f t="shared" si="7"/>
        <v>0.06132597267143569</v>
      </c>
    </row>
    <row r="31" spans="1:17" s="939" customFormat="1" ht="18" customHeight="1">
      <c r="A31" s="940" t="s">
        <v>317</v>
      </c>
      <c r="B31" s="941">
        <v>3844</v>
      </c>
      <c r="C31" s="942">
        <v>3876</v>
      </c>
      <c r="D31" s="942">
        <f t="shared" si="2"/>
        <v>7720</v>
      </c>
      <c r="E31" s="943">
        <f t="shared" si="0"/>
        <v>0.00443033470834395</v>
      </c>
      <c r="F31" s="941">
        <v>3460</v>
      </c>
      <c r="G31" s="942">
        <v>3513</v>
      </c>
      <c r="H31" s="942">
        <f t="shared" si="3"/>
        <v>6973</v>
      </c>
      <c r="I31" s="943">
        <f t="shared" si="4"/>
        <v>0.10712749175390801</v>
      </c>
      <c r="J31" s="941">
        <v>35978</v>
      </c>
      <c r="K31" s="942">
        <v>33964</v>
      </c>
      <c r="L31" s="942">
        <f t="shared" si="5"/>
        <v>69942</v>
      </c>
      <c r="M31" s="943">
        <f t="shared" si="1"/>
        <v>0.004876975296323212</v>
      </c>
      <c r="N31" s="942">
        <v>31137</v>
      </c>
      <c r="O31" s="942">
        <v>29608</v>
      </c>
      <c r="P31" s="942">
        <f t="shared" si="6"/>
        <v>60745</v>
      </c>
      <c r="Q31" s="943">
        <f t="shared" si="7"/>
        <v>0.15140340768787564</v>
      </c>
    </row>
    <row r="32" spans="1:17" s="939" customFormat="1" ht="18" customHeight="1">
      <c r="A32" s="940" t="s">
        <v>318</v>
      </c>
      <c r="B32" s="941">
        <v>3526</v>
      </c>
      <c r="C32" s="942">
        <v>3430</v>
      </c>
      <c r="D32" s="942">
        <f t="shared" si="2"/>
        <v>6956</v>
      </c>
      <c r="E32" s="943">
        <f t="shared" si="0"/>
        <v>0.003991892257932709</v>
      </c>
      <c r="F32" s="941">
        <v>3557</v>
      </c>
      <c r="G32" s="942">
        <v>3536</v>
      </c>
      <c r="H32" s="942">
        <f t="shared" si="3"/>
        <v>7093</v>
      </c>
      <c r="I32" s="943">
        <f t="shared" si="4"/>
        <v>-0.019314817425630904</v>
      </c>
      <c r="J32" s="941">
        <v>30632</v>
      </c>
      <c r="K32" s="942">
        <v>29722</v>
      </c>
      <c r="L32" s="942">
        <f t="shared" si="5"/>
        <v>60354</v>
      </c>
      <c r="M32" s="943">
        <f t="shared" si="1"/>
        <v>0.004208415072978913</v>
      </c>
      <c r="N32" s="942">
        <v>32508</v>
      </c>
      <c r="O32" s="942">
        <v>31758</v>
      </c>
      <c r="P32" s="942">
        <f t="shared" si="6"/>
        <v>64266</v>
      </c>
      <c r="Q32" s="943">
        <f t="shared" si="7"/>
        <v>-0.060872000746895694</v>
      </c>
    </row>
    <row r="33" spans="1:17" s="939" customFormat="1" ht="18" customHeight="1">
      <c r="A33" s="940" t="s">
        <v>319</v>
      </c>
      <c r="B33" s="941">
        <v>2093</v>
      </c>
      <c r="C33" s="942">
        <v>4112</v>
      </c>
      <c r="D33" s="942">
        <f t="shared" si="2"/>
        <v>6205</v>
      </c>
      <c r="E33" s="943">
        <f t="shared" si="0"/>
        <v>0.0035609102157090947</v>
      </c>
      <c r="F33" s="941">
        <v>2151</v>
      </c>
      <c r="G33" s="942">
        <v>3829</v>
      </c>
      <c r="H33" s="942">
        <f t="shared" si="3"/>
        <v>5980</v>
      </c>
      <c r="I33" s="943">
        <f t="shared" si="4"/>
        <v>0.0376254180602007</v>
      </c>
      <c r="J33" s="941">
        <v>17299</v>
      </c>
      <c r="K33" s="942">
        <v>32455</v>
      </c>
      <c r="L33" s="942">
        <f t="shared" si="5"/>
        <v>49754</v>
      </c>
      <c r="M33" s="943">
        <f t="shared" si="1"/>
        <v>0.0034692892524272262</v>
      </c>
      <c r="N33" s="942">
        <v>22856</v>
      </c>
      <c r="O33" s="942">
        <v>32896</v>
      </c>
      <c r="P33" s="942">
        <f t="shared" si="6"/>
        <v>55752</v>
      </c>
      <c r="Q33" s="943">
        <f t="shared" si="7"/>
        <v>-0.10758358444540106</v>
      </c>
    </row>
    <row r="34" spans="1:17" s="939" customFormat="1" ht="18" customHeight="1">
      <c r="A34" s="940" t="s">
        <v>320</v>
      </c>
      <c r="B34" s="941">
        <v>2242</v>
      </c>
      <c r="C34" s="942">
        <v>2195</v>
      </c>
      <c r="D34" s="942">
        <f t="shared" si="2"/>
        <v>4437</v>
      </c>
      <c r="E34" s="943">
        <f t="shared" si="0"/>
        <v>0.0025462947021919827</v>
      </c>
      <c r="F34" s="941">
        <v>1846</v>
      </c>
      <c r="G34" s="942">
        <v>1767</v>
      </c>
      <c r="H34" s="942">
        <f t="shared" si="3"/>
        <v>3613</v>
      </c>
      <c r="I34" s="943">
        <f t="shared" si="4"/>
        <v>0.22806531967893706</v>
      </c>
      <c r="J34" s="941">
        <v>19892</v>
      </c>
      <c r="K34" s="942">
        <v>18677</v>
      </c>
      <c r="L34" s="942">
        <f t="shared" si="5"/>
        <v>38569</v>
      </c>
      <c r="M34" s="943">
        <f t="shared" si="1"/>
        <v>0.0026893720540432063</v>
      </c>
      <c r="N34" s="942">
        <v>19497</v>
      </c>
      <c r="O34" s="942">
        <v>17921</v>
      </c>
      <c r="P34" s="942">
        <f t="shared" si="6"/>
        <v>37418</v>
      </c>
      <c r="Q34" s="943">
        <f t="shared" si="7"/>
        <v>0.030760596504356252</v>
      </c>
    </row>
    <row r="35" spans="1:17" s="939" customFormat="1" ht="18" customHeight="1">
      <c r="A35" s="940" t="s">
        <v>321</v>
      </c>
      <c r="B35" s="941">
        <v>2046</v>
      </c>
      <c r="C35" s="942">
        <v>2036</v>
      </c>
      <c r="D35" s="942">
        <f t="shared" si="2"/>
        <v>4082</v>
      </c>
      <c r="E35" s="943">
        <f t="shared" si="0"/>
        <v>0.0023425681709145084</v>
      </c>
      <c r="F35" s="941">
        <v>1752</v>
      </c>
      <c r="G35" s="942">
        <v>1650</v>
      </c>
      <c r="H35" s="942">
        <f t="shared" si="3"/>
        <v>3402</v>
      </c>
      <c r="I35" s="943">
        <f t="shared" si="4"/>
        <v>0.19988242210464424</v>
      </c>
      <c r="J35" s="941">
        <v>15003</v>
      </c>
      <c r="K35" s="942">
        <v>14475</v>
      </c>
      <c r="L35" s="942">
        <f t="shared" si="5"/>
        <v>29478</v>
      </c>
      <c r="M35" s="943">
        <f t="shared" si="1"/>
        <v>0.0020554670696436425</v>
      </c>
      <c r="N35" s="942">
        <v>15267</v>
      </c>
      <c r="O35" s="942">
        <v>14752</v>
      </c>
      <c r="P35" s="942">
        <f t="shared" si="6"/>
        <v>30019</v>
      </c>
      <c r="Q35" s="943">
        <f t="shared" si="7"/>
        <v>-0.01802191945101439</v>
      </c>
    </row>
    <row r="36" spans="1:17" s="939" customFormat="1" ht="18" customHeight="1">
      <c r="A36" s="940" t="s">
        <v>322</v>
      </c>
      <c r="B36" s="941">
        <v>1788</v>
      </c>
      <c r="C36" s="942">
        <v>2073</v>
      </c>
      <c r="D36" s="942">
        <f t="shared" si="2"/>
        <v>3861</v>
      </c>
      <c r="E36" s="943">
        <f t="shared" si="0"/>
        <v>0.002215741231724869</v>
      </c>
      <c r="F36" s="941">
        <v>1890</v>
      </c>
      <c r="G36" s="942">
        <v>2213</v>
      </c>
      <c r="H36" s="942">
        <f t="shared" si="3"/>
        <v>4103</v>
      </c>
      <c r="I36" s="943">
        <f t="shared" si="4"/>
        <v>-0.05898123324396787</v>
      </c>
      <c r="J36" s="941">
        <v>14816</v>
      </c>
      <c r="K36" s="942">
        <v>19365</v>
      </c>
      <c r="L36" s="942">
        <f t="shared" si="5"/>
        <v>34181</v>
      </c>
      <c r="M36" s="943">
        <f t="shared" si="1"/>
        <v>0.0023834018558752065</v>
      </c>
      <c r="N36" s="942">
        <v>15771</v>
      </c>
      <c r="O36" s="942">
        <v>19238</v>
      </c>
      <c r="P36" s="942">
        <f t="shared" si="6"/>
        <v>35009</v>
      </c>
      <c r="Q36" s="943">
        <f t="shared" si="7"/>
        <v>-0.023651061155702813</v>
      </c>
    </row>
    <row r="37" spans="1:17" s="939" customFormat="1" ht="18" customHeight="1">
      <c r="A37" s="940" t="s">
        <v>323</v>
      </c>
      <c r="B37" s="941">
        <v>1624</v>
      </c>
      <c r="C37" s="942">
        <v>1962</v>
      </c>
      <c r="D37" s="942">
        <f t="shared" si="2"/>
        <v>3586</v>
      </c>
      <c r="E37" s="943">
        <f t="shared" si="0"/>
        <v>0.0020579249046789386</v>
      </c>
      <c r="F37" s="941">
        <v>2096</v>
      </c>
      <c r="G37" s="942">
        <v>2295</v>
      </c>
      <c r="H37" s="942">
        <f t="shared" si="3"/>
        <v>4391</v>
      </c>
      <c r="I37" s="943">
        <f t="shared" si="4"/>
        <v>-0.18332953769073101</v>
      </c>
      <c r="J37" s="941">
        <v>19034</v>
      </c>
      <c r="K37" s="942">
        <v>19469</v>
      </c>
      <c r="L37" s="942">
        <f t="shared" si="5"/>
        <v>38503</v>
      </c>
      <c r="M37" s="943">
        <f t="shared" si="1"/>
        <v>0.0026847699498775074</v>
      </c>
      <c r="N37" s="942">
        <v>19757</v>
      </c>
      <c r="O37" s="942">
        <v>20024</v>
      </c>
      <c r="P37" s="942">
        <f t="shared" si="6"/>
        <v>39781</v>
      </c>
      <c r="Q37" s="943">
        <f t="shared" si="7"/>
        <v>-0.03212588924360871</v>
      </c>
    </row>
    <row r="38" spans="1:17" s="939" customFormat="1" ht="18" customHeight="1">
      <c r="A38" s="940" t="s">
        <v>324</v>
      </c>
      <c r="B38" s="941">
        <v>1733</v>
      </c>
      <c r="C38" s="942">
        <v>1526</v>
      </c>
      <c r="D38" s="942">
        <f t="shared" si="2"/>
        <v>3259</v>
      </c>
      <c r="E38" s="943">
        <f t="shared" si="0"/>
        <v>0.0018702669448825043</v>
      </c>
      <c r="F38" s="941">
        <v>1529</v>
      </c>
      <c r="G38" s="942">
        <v>1391</v>
      </c>
      <c r="H38" s="942">
        <f t="shared" si="3"/>
        <v>2920</v>
      </c>
      <c r="I38" s="943">
        <f t="shared" si="4"/>
        <v>0.1160958904109588</v>
      </c>
      <c r="J38" s="941">
        <v>15082</v>
      </c>
      <c r="K38" s="942">
        <v>12990</v>
      </c>
      <c r="L38" s="942">
        <f t="shared" si="5"/>
        <v>28072</v>
      </c>
      <c r="M38" s="943">
        <f t="shared" si="1"/>
        <v>0.001957428305144051</v>
      </c>
      <c r="N38" s="942">
        <v>14773</v>
      </c>
      <c r="O38" s="942">
        <v>12553</v>
      </c>
      <c r="P38" s="942">
        <f t="shared" si="6"/>
        <v>27326</v>
      </c>
      <c r="Q38" s="943">
        <f t="shared" si="7"/>
        <v>0.027300007319036812</v>
      </c>
    </row>
    <row r="39" spans="1:17" s="939" customFormat="1" ht="18" customHeight="1">
      <c r="A39" s="940" t="s">
        <v>325</v>
      </c>
      <c r="B39" s="941">
        <v>1402</v>
      </c>
      <c r="C39" s="942">
        <v>1327</v>
      </c>
      <c r="D39" s="942">
        <f t="shared" si="2"/>
        <v>2729</v>
      </c>
      <c r="E39" s="943">
        <f t="shared" si="0"/>
        <v>0.0015661118418485284</v>
      </c>
      <c r="F39" s="941">
        <v>1389</v>
      </c>
      <c r="G39" s="942">
        <v>1352</v>
      </c>
      <c r="H39" s="942">
        <f t="shared" si="3"/>
        <v>2741</v>
      </c>
      <c r="I39" s="943">
        <f t="shared" si="4"/>
        <v>-0.004377964246625288</v>
      </c>
      <c r="J39" s="941">
        <v>10520</v>
      </c>
      <c r="K39" s="942">
        <v>10150</v>
      </c>
      <c r="L39" s="942">
        <f t="shared" si="5"/>
        <v>20670</v>
      </c>
      <c r="M39" s="943">
        <f t="shared" si="1"/>
        <v>0.0014412953500757882</v>
      </c>
      <c r="N39" s="942">
        <v>13060</v>
      </c>
      <c r="O39" s="942">
        <v>11974</v>
      </c>
      <c r="P39" s="942">
        <f t="shared" si="6"/>
        <v>25034</v>
      </c>
      <c r="Q39" s="943">
        <f t="shared" si="7"/>
        <v>-0.1743229208276743</v>
      </c>
    </row>
    <row r="40" spans="1:17" s="939" customFormat="1" ht="18" customHeight="1">
      <c r="A40" s="940" t="s">
        <v>326</v>
      </c>
      <c r="B40" s="941">
        <v>911</v>
      </c>
      <c r="C40" s="942">
        <v>766</v>
      </c>
      <c r="D40" s="942">
        <f t="shared" si="2"/>
        <v>1677</v>
      </c>
      <c r="E40" s="943">
        <f t="shared" si="0"/>
        <v>0.0009623926562037312</v>
      </c>
      <c r="F40" s="941">
        <v>882</v>
      </c>
      <c r="G40" s="942">
        <v>675</v>
      </c>
      <c r="H40" s="942">
        <f t="shared" si="3"/>
        <v>1557</v>
      </c>
      <c r="I40" s="943">
        <f t="shared" si="4"/>
        <v>0.07707129094412335</v>
      </c>
      <c r="J40" s="941">
        <v>8951</v>
      </c>
      <c r="K40" s="942">
        <v>7196</v>
      </c>
      <c r="L40" s="942">
        <f t="shared" si="5"/>
        <v>16147</v>
      </c>
      <c r="M40" s="943">
        <f t="shared" si="1"/>
        <v>0.0011259117570234037</v>
      </c>
      <c r="N40" s="942">
        <v>7632</v>
      </c>
      <c r="O40" s="942">
        <v>5475</v>
      </c>
      <c r="P40" s="942">
        <f t="shared" si="6"/>
        <v>13107</v>
      </c>
      <c r="Q40" s="943">
        <f t="shared" si="7"/>
        <v>0.23193713282978567</v>
      </c>
    </row>
    <row r="41" spans="1:17" s="939" customFormat="1" ht="18" customHeight="1">
      <c r="A41" s="940" t="s">
        <v>327</v>
      </c>
      <c r="B41" s="941">
        <v>866</v>
      </c>
      <c r="C41" s="942">
        <v>794</v>
      </c>
      <c r="D41" s="942">
        <f t="shared" si="2"/>
        <v>1660</v>
      </c>
      <c r="E41" s="943">
        <f t="shared" si="0"/>
        <v>0.0009526367378045282</v>
      </c>
      <c r="F41" s="941">
        <v>777</v>
      </c>
      <c r="G41" s="942">
        <v>722</v>
      </c>
      <c r="H41" s="942">
        <f t="shared" si="3"/>
        <v>1499</v>
      </c>
      <c r="I41" s="943">
        <f t="shared" si="4"/>
        <v>0.1074049366244163</v>
      </c>
      <c r="J41" s="941">
        <v>8004</v>
      </c>
      <c r="K41" s="942">
        <v>6926</v>
      </c>
      <c r="L41" s="942">
        <f t="shared" si="5"/>
        <v>14930</v>
      </c>
      <c r="M41" s="943">
        <f t="shared" si="1"/>
        <v>0.0010410517453619506</v>
      </c>
      <c r="N41" s="942">
        <v>7590</v>
      </c>
      <c r="O41" s="942">
        <v>6570</v>
      </c>
      <c r="P41" s="942">
        <f t="shared" si="6"/>
        <v>14160</v>
      </c>
      <c r="Q41" s="943">
        <f t="shared" si="7"/>
        <v>0.05437853107344637</v>
      </c>
    </row>
    <row r="42" spans="1:17" s="939" customFormat="1" ht="18" customHeight="1">
      <c r="A42" s="940" t="s">
        <v>328</v>
      </c>
      <c r="B42" s="941">
        <v>982</v>
      </c>
      <c r="C42" s="942">
        <v>673</v>
      </c>
      <c r="D42" s="942">
        <f t="shared" si="2"/>
        <v>1655</v>
      </c>
      <c r="E42" s="943">
        <f t="shared" si="0"/>
        <v>0.0009497673500400566</v>
      </c>
      <c r="F42" s="941">
        <v>869</v>
      </c>
      <c r="G42" s="942">
        <v>643</v>
      </c>
      <c r="H42" s="942">
        <f t="shared" si="3"/>
        <v>1512</v>
      </c>
      <c r="I42" s="943">
        <f t="shared" si="4"/>
        <v>0.09457671957671954</v>
      </c>
      <c r="J42" s="941">
        <v>9577</v>
      </c>
      <c r="K42" s="942">
        <v>7062</v>
      </c>
      <c r="L42" s="942">
        <f t="shared" si="5"/>
        <v>16639</v>
      </c>
      <c r="M42" s="943">
        <f t="shared" si="1"/>
        <v>0.0011602183517131612</v>
      </c>
      <c r="N42" s="942">
        <v>8514</v>
      </c>
      <c r="O42" s="942">
        <v>6733</v>
      </c>
      <c r="P42" s="942">
        <f t="shared" si="6"/>
        <v>15247</v>
      </c>
      <c r="Q42" s="943">
        <f t="shared" si="7"/>
        <v>0.09129664852102048</v>
      </c>
    </row>
    <row r="43" spans="1:17" s="939" customFormat="1" ht="18" customHeight="1">
      <c r="A43" s="940" t="s">
        <v>329</v>
      </c>
      <c r="B43" s="941">
        <v>694</v>
      </c>
      <c r="C43" s="942">
        <v>730</v>
      </c>
      <c r="D43" s="942">
        <f t="shared" si="2"/>
        <v>1424</v>
      </c>
      <c r="E43" s="943">
        <f t="shared" si="0"/>
        <v>0.0008172016353214747</v>
      </c>
      <c r="F43" s="941">
        <v>730</v>
      </c>
      <c r="G43" s="942">
        <v>644</v>
      </c>
      <c r="H43" s="942">
        <f t="shared" si="3"/>
        <v>1374</v>
      </c>
      <c r="I43" s="943">
        <f t="shared" si="4"/>
        <v>0.0363901018922852</v>
      </c>
      <c r="J43" s="941">
        <v>8411</v>
      </c>
      <c r="K43" s="942">
        <v>8247</v>
      </c>
      <c r="L43" s="942">
        <f t="shared" si="5"/>
        <v>16658</v>
      </c>
      <c r="M43" s="943">
        <f t="shared" si="1"/>
        <v>0.0011615431998820746</v>
      </c>
      <c r="N43" s="942">
        <v>8809</v>
      </c>
      <c r="O43" s="942">
        <v>6835</v>
      </c>
      <c r="P43" s="942">
        <f t="shared" si="6"/>
        <v>15644</v>
      </c>
      <c r="Q43" s="943">
        <f t="shared" si="7"/>
        <v>0.0648171823063155</v>
      </c>
    </row>
    <row r="44" spans="1:17" s="939" customFormat="1" ht="18" customHeight="1">
      <c r="A44" s="940" t="s">
        <v>330</v>
      </c>
      <c r="B44" s="941">
        <v>767</v>
      </c>
      <c r="C44" s="942">
        <v>438</v>
      </c>
      <c r="D44" s="942">
        <f t="shared" si="2"/>
        <v>1205</v>
      </c>
      <c r="E44" s="943">
        <f t="shared" si="0"/>
        <v>0.0006915224512376244</v>
      </c>
      <c r="F44" s="941">
        <v>751</v>
      </c>
      <c r="G44" s="942">
        <v>384</v>
      </c>
      <c r="H44" s="942">
        <f t="shared" si="3"/>
        <v>1135</v>
      </c>
      <c r="I44" s="943">
        <f t="shared" si="4"/>
        <v>0.06167400881057272</v>
      </c>
      <c r="J44" s="941">
        <v>7368</v>
      </c>
      <c r="K44" s="942">
        <v>5254</v>
      </c>
      <c r="L44" s="942">
        <f t="shared" si="5"/>
        <v>12622</v>
      </c>
      <c r="M44" s="943">
        <f t="shared" si="1"/>
        <v>0.0008801175572644703</v>
      </c>
      <c r="N44" s="942">
        <v>6295</v>
      </c>
      <c r="O44" s="942">
        <v>5198</v>
      </c>
      <c r="P44" s="942">
        <f t="shared" si="6"/>
        <v>11493</v>
      </c>
      <c r="Q44" s="943">
        <f t="shared" si="7"/>
        <v>0.09823370747411464</v>
      </c>
    </row>
    <row r="45" spans="1:17" s="939" customFormat="1" ht="18" customHeight="1">
      <c r="A45" s="940" t="s">
        <v>331</v>
      </c>
      <c r="B45" s="941">
        <v>541</v>
      </c>
      <c r="C45" s="942">
        <v>532</v>
      </c>
      <c r="D45" s="942">
        <f t="shared" si="2"/>
        <v>1073</v>
      </c>
      <c r="E45" s="943">
        <f t="shared" si="0"/>
        <v>0.0006157706142555775</v>
      </c>
      <c r="F45" s="941">
        <v>852</v>
      </c>
      <c r="G45" s="942">
        <v>758</v>
      </c>
      <c r="H45" s="942">
        <f t="shared" si="3"/>
        <v>1610</v>
      </c>
      <c r="I45" s="943">
        <f t="shared" si="4"/>
        <v>-0.3335403726708075</v>
      </c>
      <c r="J45" s="941">
        <v>5085</v>
      </c>
      <c r="K45" s="942">
        <v>4356</v>
      </c>
      <c r="L45" s="942">
        <f t="shared" si="5"/>
        <v>9441</v>
      </c>
      <c r="M45" s="943">
        <f t="shared" si="1"/>
        <v>0.0006583100822479689</v>
      </c>
      <c r="N45" s="942">
        <v>6379</v>
      </c>
      <c r="O45" s="942">
        <v>5470</v>
      </c>
      <c r="P45" s="942">
        <f t="shared" si="6"/>
        <v>11849</v>
      </c>
      <c r="Q45" s="943">
        <f t="shared" si="7"/>
        <v>-0.2032239007511183</v>
      </c>
    </row>
    <row r="46" spans="1:17" s="939" customFormat="1" ht="18" customHeight="1">
      <c r="A46" s="940" t="s">
        <v>332</v>
      </c>
      <c r="B46" s="941">
        <v>439</v>
      </c>
      <c r="C46" s="942">
        <v>448</v>
      </c>
      <c r="D46" s="942">
        <f t="shared" si="2"/>
        <v>887</v>
      </c>
      <c r="E46" s="943">
        <f t="shared" si="0"/>
        <v>0.0005090293894172388</v>
      </c>
      <c r="F46" s="941">
        <v>742</v>
      </c>
      <c r="G46" s="942">
        <v>731</v>
      </c>
      <c r="H46" s="942">
        <f t="shared" si="3"/>
        <v>1473</v>
      </c>
      <c r="I46" s="943">
        <f t="shared" si="4"/>
        <v>-0.3978275627970129</v>
      </c>
      <c r="J46" s="941">
        <v>4125</v>
      </c>
      <c r="K46" s="942">
        <v>3937</v>
      </c>
      <c r="L46" s="942">
        <f t="shared" si="5"/>
        <v>8062</v>
      </c>
      <c r="M46" s="943">
        <f t="shared" si="1"/>
        <v>0.0005621539967252542</v>
      </c>
      <c r="N46" s="942">
        <v>6952</v>
      </c>
      <c r="O46" s="942">
        <v>6297</v>
      </c>
      <c r="P46" s="942">
        <f t="shared" si="6"/>
        <v>13249</v>
      </c>
      <c r="Q46" s="943">
        <f t="shared" si="7"/>
        <v>-0.3915012453770096</v>
      </c>
    </row>
    <row r="47" spans="1:17" s="939" customFormat="1" ht="18" customHeight="1">
      <c r="A47" s="940" t="s">
        <v>333</v>
      </c>
      <c r="B47" s="941">
        <v>434</v>
      </c>
      <c r="C47" s="942">
        <v>434</v>
      </c>
      <c r="D47" s="942">
        <f t="shared" si="2"/>
        <v>868</v>
      </c>
      <c r="E47" s="943">
        <f t="shared" si="0"/>
        <v>0.0004981257159122472</v>
      </c>
      <c r="F47" s="941">
        <v>364</v>
      </c>
      <c r="G47" s="942">
        <v>37</v>
      </c>
      <c r="H47" s="942">
        <f t="shared" si="3"/>
        <v>401</v>
      </c>
      <c r="I47" s="943">
        <f t="shared" si="4"/>
        <v>1.1645885286783044</v>
      </c>
      <c r="J47" s="941">
        <v>3259</v>
      </c>
      <c r="K47" s="942">
        <v>1376</v>
      </c>
      <c r="L47" s="942">
        <f t="shared" si="5"/>
        <v>4635</v>
      </c>
      <c r="M47" s="943">
        <f t="shared" si="1"/>
        <v>0.00032319322436387415</v>
      </c>
      <c r="N47" s="942">
        <v>2784</v>
      </c>
      <c r="O47" s="942">
        <v>439</v>
      </c>
      <c r="P47" s="942">
        <f t="shared" si="6"/>
        <v>3223</v>
      </c>
      <c r="Q47" s="943">
        <f t="shared" si="7"/>
        <v>0.4381011479987589</v>
      </c>
    </row>
    <row r="48" spans="1:17" s="939" customFormat="1" ht="18" customHeight="1">
      <c r="A48" s="940" t="s">
        <v>334</v>
      </c>
      <c r="B48" s="941">
        <v>425</v>
      </c>
      <c r="C48" s="942">
        <v>422</v>
      </c>
      <c r="D48" s="942">
        <f t="shared" si="2"/>
        <v>847</v>
      </c>
      <c r="E48" s="943">
        <f t="shared" si="0"/>
        <v>0.00048607428730146704</v>
      </c>
      <c r="F48" s="941">
        <v>399</v>
      </c>
      <c r="G48" s="942">
        <v>412</v>
      </c>
      <c r="H48" s="942">
        <f t="shared" si="3"/>
        <v>811</v>
      </c>
      <c r="I48" s="943">
        <f t="shared" si="4"/>
        <v>0.04438964241676935</v>
      </c>
      <c r="J48" s="941">
        <v>3341</v>
      </c>
      <c r="K48" s="942">
        <v>3279</v>
      </c>
      <c r="L48" s="942">
        <f t="shared" si="5"/>
        <v>6620</v>
      </c>
      <c r="M48" s="943">
        <f t="shared" si="1"/>
        <v>0.00046160499358982674</v>
      </c>
      <c r="N48" s="942">
        <v>4044</v>
      </c>
      <c r="O48" s="942">
        <v>3645</v>
      </c>
      <c r="P48" s="942">
        <f t="shared" si="6"/>
        <v>7689</v>
      </c>
      <c r="Q48" s="943">
        <f t="shared" si="7"/>
        <v>-0.13902978280660683</v>
      </c>
    </row>
    <row r="49" spans="1:17" s="939" customFormat="1" ht="18" customHeight="1">
      <c r="A49" s="940" t="s">
        <v>335</v>
      </c>
      <c r="B49" s="941">
        <v>389</v>
      </c>
      <c r="C49" s="942">
        <v>444</v>
      </c>
      <c r="D49" s="942">
        <f t="shared" si="2"/>
        <v>833</v>
      </c>
      <c r="E49" s="943">
        <f t="shared" si="0"/>
        <v>0.00047804000156094695</v>
      </c>
      <c r="F49" s="941">
        <v>366</v>
      </c>
      <c r="G49" s="942">
        <v>406</v>
      </c>
      <c r="H49" s="942">
        <f t="shared" si="3"/>
        <v>772</v>
      </c>
      <c r="I49" s="943">
        <f t="shared" si="4"/>
        <v>0.07901554404145084</v>
      </c>
      <c r="J49" s="941">
        <v>3886</v>
      </c>
      <c r="K49" s="942">
        <v>3858</v>
      </c>
      <c r="L49" s="942">
        <f t="shared" si="5"/>
        <v>7744</v>
      </c>
      <c r="M49" s="943">
        <f t="shared" si="1"/>
        <v>0.0005399802221087036</v>
      </c>
      <c r="N49" s="942">
        <v>3918</v>
      </c>
      <c r="O49" s="942">
        <v>3881</v>
      </c>
      <c r="P49" s="942">
        <f t="shared" si="6"/>
        <v>7799</v>
      </c>
      <c r="Q49" s="943">
        <f t="shared" si="7"/>
        <v>-0.007052186177715081</v>
      </c>
    </row>
    <row r="50" spans="1:17" s="939" customFormat="1" ht="18" customHeight="1">
      <c r="A50" s="940" t="s">
        <v>336</v>
      </c>
      <c r="B50" s="941">
        <v>569</v>
      </c>
      <c r="C50" s="942">
        <v>237</v>
      </c>
      <c r="D50" s="942">
        <f t="shared" si="2"/>
        <v>806</v>
      </c>
      <c r="E50" s="943">
        <f t="shared" si="0"/>
        <v>0.000462545307632801</v>
      </c>
      <c r="F50" s="941">
        <v>509</v>
      </c>
      <c r="G50" s="942">
        <v>191</v>
      </c>
      <c r="H50" s="942">
        <f t="shared" si="3"/>
        <v>700</v>
      </c>
      <c r="I50" s="943">
        <f t="shared" si="4"/>
        <v>0.15142857142857147</v>
      </c>
      <c r="J50" s="941">
        <v>4797</v>
      </c>
      <c r="K50" s="942">
        <v>2335</v>
      </c>
      <c r="L50" s="942">
        <f t="shared" si="5"/>
        <v>7132</v>
      </c>
      <c r="M50" s="943">
        <f t="shared" si="1"/>
        <v>0.000497306165299493</v>
      </c>
      <c r="N50" s="942">
        <v>4831</v>
      </c>
      <c r="O50" s="942">
        <v>2738</v>
      </c>
      <c r="P50" s="942">
        <f t="shared" si="6"/>
        <v>7569</v>
      </c>
      <c r="Q50" s="943">
        <f t="shared" si="7"/>
        <v>-0.057735500066058876</v>
      </c>
    </row>
    <row r="51" spans="1:17" s="939" customFormat="1" ht="18" customHeight="1">
      <c r="A51" s="940" t="s">
        <v>337</v>
      </c>
      <c r="B51" s="941">
        <v>412</v>
      </c>
      <c r="C51" s="942">
        <v>219</v>
      </c>
      <c r="D51" s="942">
        <f t="shared" si="2"/>
        <v>631</v>
      </c>
      <c r="E51" s="943">
        <f t="shared" si="0"/>
        <v>0.00036211673587629957</v>
      </c>
      <c r="F51" s="941">
        <v>290</v>
      </c>
      <c r="G51" s="942">
        <v>133</v>
      </c>
      <c r="H51" s="942">
        <f t="shared" si="3"/>
        <v>423</v>
      </c>
      <c r="I51" s="943">
        <f t="shared" si="4"/>
        <v>0.49172576832151305</v>
      </c>
      <c r="J51" s="941">
        <v>3810</v>
      </c>
      <c r="K51" s="942">
        <v>1870</v>
      </c>
      <c r="L51" s="942">
        <f t="shared" si="5"/>
        <v>5680</v>
      </c>
      <c r="M51" s="943">
        <f t="shared" si="1"/>
        <v>0.00039605987365411117</v>
      </c>
      <c r="N51" s="942">
        <v>2800</v>
      </c>
      <c r="O51" s="942">
        <v>1580</v>
      </c>
      <c r="P51" s="942">
        <f t="shared" si="6"/>
        <v>4380</v>
      </c>
      <c r="Q51" s="943">
        <f t="shared" si="7"/>
        <v>0.29680365296803646</v>
      </c>
    </row>
    <row r="52" spans="1:17" s="939" customFormat="1" ht="18" customHeight="1">
      <c r="A52" s="940" t="s">
        <v>338</v>
      </c>
      <c r="B52" s="941">
        <v>244</v>
      </c>
      <c r="C52" s="942">
        <v>295</v>
      </c>
      <c r="D52" s="942">
        <f t="shared" si="2"/>
        <v>539</v>
      </c>
      <c r="E52" s="943">
        <f t="shared" si="0"/>
        <v>0.0003093200010100245</v>
      </c>
      <c r="F52" s="941">
        <v>243</v>
      </c>
      <c r="G52" s="942">
        <v>298</v>
      </c>
      <c r="H52" s="942">
        <f t="shared" si="3"/>
        <v>541</v>
      </c>
      <c r="I52" s="943">
        <f t="shared" si="4"/>
        <v>-0.003696857670979714</v>
      </c>
      <c r="J52" s="941">
        <v>2309</v>
      </c>
      <c r="K52" s="942">
        <v>2494</v>
      </c>
      <c r="L52" s="942">
        <f t="shared" si="5"/>
        <v>4803</v>
      </c>
      <c r="M52" s="943">
        <f t="shared" si="1"/>
        <v>0.00033490767133110844</v>
      </c>
      <c r="N52" s="942">
        <v>2178</v>
      </c>
      <c r="O52" s="942">
        <v>2557</v>
      </c>
      <c r="P52" s="942">
        <f t="shared" si="6"/>
        <v>4735</v>
      </c>
      <c r="Q52" s="943">
        <f t="shared" si="7"/>
        <v>0.014361140443505782</v>
      </c>
    </row>
    <row r="53" spans="1:17" s="939" customFormat="1" ht="18" customHeight="1">
      <c r="A53" s="940" t="s">
        <v>339</v>
      </c>
      <c r="B53" s="941">
        <v>320</v>
      </c>
      <c r="C53" s="942">
        <v>166</v>
      </c>
      <c r="D53" s="942">
        <f t="shared" si="2"/>
        <v>486</v>
      </c>
      <c r="E53" s="943">
        <f t="shared" si="0"/>
        <v>0.00027890449070662693</v>
      </c>
      <c r="F53" s="941">
        <v>346</v>
      </c>
      <c r="G53" s="942">
        <v>219</v>
      </c>
      <c r="H53" s="942">
        <f t="shared" si="3"/>
        <v>565</v>
      </c>
      <c r="I53" s="943">
        <f t="shared" si="4"/>
        <v>-0.13982300884955756</v>
      </c>
      <c r="J53" s="941">
        <v>3756</v>
      </c>
      <c r="K53" s="942">
        <v>2350</v>
      </c>
      <c r="L53" s="942">
        <f t="shared" si="5"/>
        <v>6106</v>
      </c>
      <c r="M53" s="943">
        <f t="shared" si="1"/>
        <v>0.00042576436417816947</v>
      </c>
      <c r="N53" s="942">
        <v>3025</v>
      </c>
      <c r="O53" s="942">
        <v>1986</v>
      </c>
      <c r="P53" s="942">
        <f t="shared" si="6"/>
        <v>5011</v>
      </c>
      <c r="Q53" s="943">
        <f t="shared" si="7"/>
        <v>0.2185192576332069</v>
      </c>
    </row>
    <row r="54" spans="1:17" s="939" customFormat="1" ht="18" customHeight="1">
      <c r="A54" s="940" t="s">
        <v>340</v>
      </c>
      <c r="B54" s="941">
        <v>274</v>
      </c>
      <c r="C54" s="942">
        <v>164</v>
      </c>
      <c r="D54" s="942">
        <f t="shared" si="2"/>
        <v>438</v>
      </c>
      <c r="E54" s="943">
        <f t="shared" si="0"/>
        <v>0.0002513583681677008</v>
      </c>
      <c r="F54" s="941">
        <v>357</v>
      </c>
      <c r="G54" s="942">
        <v>246</v>
      </c>
      <c r="H54" s="942">
        <f t="shared" si="3"/>
        <v>603</v>
      </c>
      <c r="I54" s="943">
        <f t="shared" si="4"/>
        <v>-0.2736318407960199</v>
      </c>
      <c r="J54" s="941">
        <v>3918</v>
      </c>
      <c r="K54" s="942">
        <v>1473</v>
      </c>
      <c r="L54" s="942">
        <f t="shared" si="5"/>
        <v>5391</v>
      </c>
      <c r="M54" s="943">
        <f t="shared" si="1"/>
        <v>0.00037590823571642836</v>
      </c>
      <c r="N54" s="942">
        <v>4401</v>
      </c>
      <c r="O54" s="942">
        <v>3045</v>
      </c>
      <c r="P54" s="942">
        <f t="shared" si="6"/>
        <v>7446</v>
      </c>
      <c r="Q54" s="943">
        <f t="shared" si="7"/>
        <v>-0.27598710717163577</v>
      </c>
    </row>
    <row r="55" spans="1:17" s="939" customFormat="1" ht="18" customHeight="1">
      <c r="A55" s="940" t="s">
        <v>341</v>
      </c>
      <c r="B55" s="941">
        <v>167</v>
      </c>
      <c r="C55" s="942">
        <v>202</v>
      </c>
      <c r="D55" s="942">
        <f t="shared" si="2"/>
        <v>369</v>
      </c>
      <c r="E55" s="943">
        <f t="shared" si="0"/>
        <v>0.0002117608170179945</v>
      </c>
      <c r="F55" s="941">
        <v>231</v>
      </c>
      <c r="G55" s="942">
        <v>273</v>
      </c>
      <c r="H55" s="942">
        <f t="shared" si="3"/>
        <v>504</v>
      </c>
      <c r="I55" s="943">
        <f t="shared" si="4"/>
        <v>-0.2678571428571429</v>
      </c>
      <c r="J55" s="941">
        <v>1860</v>
      </c>
      <c r="K55" s="942">
        <v>2156</v>
      </c>
      <c r="L55" s="942">
        <f t="shared" si="5"/>
        <v>4016</v>
      </c>
      <c r="M55" s="943">
        <f t="shared" si="1"/>
        <v>0.0002800310655976955</v>
      </c>
      <c r="N55" s="942">
        <v>1897</v>
      </c>
      <c r="O55" s="942">
        <v>2224</v>
      </c>
      <c r="P55" s="942">
        <f t="shared" si="6"/>
        <v>4121</v>
      </c>
      <c r="Q55" s="943">
        <f t="shared" si="7"/>
        <v>-0.025479252608590186</v>
      </c>
    </row>
    <row r="56" spans="1:17" s="939" customFormat="1" ht="18" customHeight="1">
      <c r="A56" s="940" t="s">
        <v>342</v>
      </c>
      <c r="B56" s="941">
        <v>160</v>
      </c>
      <c r="C56" s="942">
        <v>159</v>
      </c>
      <c r="D56" s="942">
        <f t="shared" si="2"/>
        <v>319</v>
      </c>
      <c r="E56" s="943">
        <f t="shared" si="0"/>
        <v>0.0001830669393732798</v>
      </c>
      <c r="F56" s="941">
        <v>208</v>
      </c>
      <c r="G56" s="942">
        <v>179</v>
      </c>
      <c r="H56" s="942">
        <f t="shared" si="3"/>
        <v>387</v>
      </c>
      <c r="I56" s="943">
        <f t="shared" si="4"/>
        <v>-0.1757105943152455</v>
      </c>
      <c r="J56" s="941">
        <v>2778</v>
      </c>
      <c r="K56" s="942">
        <v>2606</v>
      </c>
      <c r="L56" s="942">
        <f t="shared" si="5"/>
        <v>5384</v>
      </c>
      <c r="M56" s="943">
        <f t="shared" si="1"/>
        <v>0.0003754201337594603</v>
      </c>
      <c r="N56" s="942">
        <v>2012</v>
      </c>
      <c r="O56" s="942">
        <v>1872</v>
      </c>
      <c r="P56" s="942">
        <f t="shared" si="6"/>
        <v>3884</v>
      </c>
      <c r="Q56" s="943">
        <f t="shared" si="7"/>
        <v>0.3861997940267765</v>
      </c>
    </row>
    <row r="57" spans="1:17" s="939" customFormat="1" ht="18" customHeight="1" thickBot="1">
      <c r="A57" s="944" t="s">
        <v>266</v>
      </c>
      <c r="B57" s="945">
        <v>503</v>
      </c>
      <c r="C57" s="946">
        <v>626</v>
      </c>
      <c r="D57" s="946">
        <f>C57+B57</f>
        <v>1129</v>
      </c>
      <c r="E57" s="947">
        <f>D57/$D$7</f>
        <v>0.000647907757217658</v>
      </c>
      <c r="F57" s="945">
        <v>393</v>
      </c>
      <c r="G57" s="946">
        <v>281</v>
      </c>
      <c r="H57" s="946">
        <f>G57+F57</f>
        <v>674</v>
      </c>
      <c r="I57" s="947">
        <f>(D57/H57-1)</f>
        <v>0.6750741839762611</v>
      </c>
      <c r="J57" s="945">
        <v>5600</v>
      </c>
      <c r="K57" s="946">
        <v>6442</v>
      </c>
      <c r="L57" s="946">
        <f>K57+J57</f>
        <v>12042</v>
      </c>
      <c r="M57" s="947">
        <f>L57/$L$7</f>
        <v>0.0008396748236871138</v>
      </c>
      <c r="N57" s="945">
        <v>5689</v>
      </c>
      <c r="O57" s="946">
        <v>5183</v>
      </c>
      <c r="P57" s="946">
        <f>O57+N57</f>
        <v>10872</v>
      </c>
      <c r="Q57" s="947">
        <f>(L57/P57-1)</f>
        <v>0.10761589403973515</v>
      </c>
    </row>
    <row r="58" ht="14.25">
      <c r="A58" s="255" t="s">
        <v>343</v>
      </c>
    </row>
    <row r="59" spans="1:5" ht="13.5">
      <c r="A59" s="948" t="s">
        <v>344</v>
      </c>
      <c r="B59" s="949"/>
      <c r="C59" s="949"/>
      <c r="D59" s="949"/>
      <c r="E59" s="949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8:Q65536 I58:I65536 Q3:Q6 I3:I6">
    <cfRule type="cellIs" priority="1" dxfId="0" operator="lessThan" stopIfTrue="1">
      <formula>0</formula>
    </cfRule>
  </conditionalFormatting>
  <conditionalFormatting sqref="I7:I57 Q7:Q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0"/>
  <sheetViews>
    <sheetView showGridLines="0" zoomScale="88" zoomScaleNormal="88" zoomScalePageLayoutView="0" workbookViewId="0" topLeftCell="A1">
      <selection activeCell="P1" sqref="P1:Q1"/>
    </sheetView>
  </sheetViews>
  <sheetFormatPr defaultColWidth="9.140625" defaultRowHeight="12.75"/>
  <cols>
    <col min="1" max="1" width="26.28125" style="950" customWidth="1"/>
    <col min="2" max="2" width="7.00390625" style="950" customWidth="1"/>
    <col min="3" max="3" width="9.28125" style="950" customWidth="1"/>
    <col min="4" max="4" width="8.57421875" style="950" customWidth="1"/>
    <col min="5" max="5" width="10.57421875" style="950" customWidth="1"/>
    <col min="6" max="6" width="8.00390625" style="950" customWidth="1"/>
    <col min="7" max="7" width="8.8515625" style="950" customWidth="1"/>
    <col min="8" max="8" width="8.57421875" style="950" customWidth="1"/>
    <col min="9" max="9" width="9.8515625" style="950" customWidth="1"/>
    <col min="10" max="10" width="8.28125" style="950" customWidth="1"/>
    <col min="11" max="11" width="9.00390625" style="950" customWidth="1"/>
    <col min="12" max="12" width="9.421875" style="950" customWidth="1"/>
    <col min="13" max="13" width="10.00390625" style="950" customWidth="1"/>
    <col min="14" max="14" width="8.7109375" style="950" customWidth="1"/>
    <col min="15" max="15" width="9.140625" style="950" customWidth="1"/>
    <col min="16" max="16" width="9.28125" style="950" customWidth="1"/>
    <col min="17" max="17" width="9.7109375" style="950" customWidth="1"/>
    <col min="18" max="16384" width="9.140625" style="950" customWidth="1"/>
  </cols>
  <sheetData>
    <row r="1" spans="16:17" ht="18.75" thickBot="1">
      <c r="P1" s="951" t="s">
        <v>45</v>
      </c>
      <c r="Q1" s="952"/>
    </row>
    <row r="2" ht="3.75" customHeight="1" thickBot="1"/>
    <row r="3" spans="1:17" ht="24" customHeight="1" thickBot="1">
      <c r="A3" s="953" t="s">
        <v>345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5"/>
    </row>
    <row r="4" spans="1:17" ht="15.75" customHeight="1" thickBot="1">
      <c r="A4" s="956" t="s">
        <v>293</v>
      </c>
      <c r="B4" s="957" t="s">
        <v>84</v>
      </c>
      <c r="C4" s="958"/>
      <c r="D4" s="958"/>
      <c r="E4" s="958"/>
      <c r="F4" s="958"/>
      <c r="G4" s="958"/>
      <c r="H4" s="958"/>
      <c r="I4" s="959"/>
      <c r="J4" s="957" t="s">
        <v>85</v>
      </c>
      <c r="K4" s="958"/>
      <c r="L4" s="958"/>
      <c r="M4" s="958"/>
      <c r="N4" s="958"/>
      <c r="O4" s="958"/>
      <c r="P4" s="958"/>
      <c r="Q4" s="959"/>
    </row>
    <row r="5" spans="1:17" s="967" customFormat="1" ht="26.25" customHeight="1">
      <c r="A5" s="960"/>
      <c r="B5" s="961" t="s">
        <v>86</v>
      </c>
      <c r="C5" s="962"/>
      <c r="D5" s="962"/>
      <c r="E5" s="963" t="s">
        <v>87</v>
      </c>
      <c r="F5" s="961" t="s">
        <v>88</v>
      </c>
      <c r="G5" s="962"/>
      <c r="H5" s="962"/>
      <c r="I5" s="964" t="s">
        <v>89</v>
      </c>
      <c r="J5" s="965" t="s">
        <v>346</v>
      </c>
      <c r="K5" s="966"/>
      <c r="L5" s="966"/>
      <c r="M5" s="963" t="s">
        <v>87</v>
      </c>
      <c r="N5" s="965" t="s">
        <v>255</v>
      </c>
      <c r="O5" s="966"/>
      <c r="P5" s="966"/>
      <c r="Q5" s="963" t="s">
        <v>89</v>
      </c>
    </row>
    <row r="6" spans="1:17" s="973" customFormat="1" ht="14.25" thickBot="1">
      <c r="A6" s="968"/>
      <c r="B6" s="969" t="s">
        <v>59</v>
      </c>
      <c r="C6" s="970" t="s">
        <v>60</v>
      </c>
      <c r="D6" s="970" t="s">
        <v>58</v>
      </c>
      <c r="E6" s="971"/>
      <c r="F6" s="969" t="s">
        <v>59</v>
      </c>
      <c r="G6" s="970" t="s">
        <v>60</v>
      </c>
      <c r="H6" s="970" t="s">
        <v>58</v>
      </c>
      <c r="I6" s="972"/>
      <c r="J6" s="969" t="s">
        <v>59</v>
      </c>
      <c r="K6" s="970" t="s">
        <v>60</v>
      </c>
      <c r="L6" s="970" t="s">
        <v>58</v>
      </c>
      <c r="M6" s="971"/>
      <c r="N6" s="969" t="s">
        <v>59</v>
      </c>
      <c r="O6" s="970" t="s">
        <v>60</v>
      </c>
      <c r="P6" s="970" t="s">
        <v>58</v>
      </c>
      <c r="Q6" s="971"/>
    </row>
    <row r="7" spans="1:17" s="979" customFormat="1" ht="18" customHeight="1" thickBot="1">
      <c r="A7" s="974" t="s">
        <v>49</v>
      </c>
      <c r="B7" s="975">
        <f>SUM(B8:B48)</f>
        <v>8235.002000000002</v>
      </c>
      <c r="C7" s="976">
        <f>SUM(C8:C48)</f>
        <v>8235.002000000002</v>
      </c>
      <c r="D7" s="977">
        <f aca="true" t="shared" si="0" ref="D7:D48">C7+B7</f>
        <v>16470.004000000004</v>
      </c>
      <c r="E7" s="978">
        <f aca="true" t="shared" si="1" ref="E7:E48">D7/$D$7</f>
        <v>1</v>
      </c>
      <c r="F7" s="975">
        <f>SUM(F8:F48)</f>
        <v>10158.708</v>
      </c>
      <c r="G7" s="976">
        <f>SUM(G8:G48)</f>
        <v>10158.707999999995</v>
      </c>
      <c r="H7" s="977">
        <f aca="true" t="shared" si="2" ref="H7:H48">G7+F7</f>
        <v>20317.415999999997</v>
      </c>
      <c r="I7" s="978">
        <f aca="true" t="shared" si="3" ref="I7:I21">(D7/H7-1)</f>
        <v>-0.1893652224278911</v>
      </c>
      <c r="J7" s="975">
        <f>SUM(J8:J48)</f>
        <v>73438.16500000002</v>
      </c>
      <c r="K7" s="976">
        <f>SUM(K8:K48)</f>
        <v>73438.16500000002</v>
      </c>
      <c r="L7" s="977">
        <f aca="true" t="shared" si="4" ref="L7:L48">K7+J7</f>
        <v>146876.33000000005</v>
      </c>
      <c r="M7" s="978">
        <f aca="true" t="shared" si="5" ref="M7:M48">L7/$L$7</f>
        <v>1</v>
      </c>
      <c r="N7" s="975">
        <f>SUM(N8:N48)</f>
        <v>94262.44500000007</v>
      </c>
      <c r="O7" s="976">
        <f>SUM(O8:O48)</f>
        <v>94262.44500000002</v>
      </c>
      <c r="P7" s="977">
        <f aca="true" t="shared" si="6" ref="P7:P48">O7+N7</f>
        <v>188524.89000000007</v>
      </c>
      <c r="Q7" s="978">
        <f aca="true" t="shared" si="7" ref="Q7:Q48">(L7/P7-1)</f>
        <v>-0.22091809733982615</v>
      </c>
    </row>
    <row r="8" spans="1:17" s="984" customFormat="1" ht="18" customHeight="1" thickTop="1">
      <c r="A8" s="980" t="s">
        <v>294</v>
      </c>
      <c r="B8" s="981">
        <v>3051.871000000002</v>
      </c>
      <c r="C8" s="982">
        <v>3241.699</v>
      </c>
      <c r="D8" s="982">
        <f t="shared" si="0"/>
        <v>6293.5700000000015</v>
      </c>
      <c r="E8" s="983">
        <f t="shared" si="1"/>
        <v>0.3821231615972892</v>
      </c>
      <c r="F8" s="981">
        <v>3896.419000000001</v>
      </c>
      <c r="G8" s="982">
        <v>3698.018999999999</v>
      </c>
      <c r="H8" s="982">
        <f t="shared" si="2"/>
        <v>7594.438</v>
      </c>
      <c r="I8" s="983">
        <f t="shared" si="3"/>
        <v>-0.17129220095022157</v>
      </c>
      <c r="J8" s="981">
        <v>26397.935000000012</v>
      </c>
      <c r="K8" s="982">
        <v>27028.53</v>
      </c>
      <c r="L8" s="982">
        <f t="shared" si="4"/>
        <v>53426.46500000001</v>
      </c>
      <c r="M8" s="983">
        <f t="shared" si="5"/>
        <v>0.3637513614344802</v>
      </c>
      <c r="N8" s="981">
        <v>37063.78100000004</v>
      </c>
      <c r="O8" s="982">
        <v>35727.43300000002</v>
      </c>
      <c r="P8" s="982">
        <f t="shared" si="6"/>
        <v>72791.21400000007</v>
      </c>
      <c r="Q8" s="983">
        <f t="shared" si="7"/>
        <v>-0.2660314059331397</v>
      </c>
    </row>
    <row r="9" spans="1:17" s="984" customFormat="1" ht="18" customHeight="1">
      <c r="A9" s="980" t="s">
        <v>296</v>
      </c>
      <c r="B9" s="981">
        <v>737.623</v>
      </c>
      <c r="C9" s="982">
        <v>578.1329999999999</v>
      </c>
      <c r="D9" s="982">
        <f t="shared" si="0"/>
        <v>1315.7559999999999</v>
      </c>
      <c r="E9" s="983">
        <f t="shared" si="1"/>
        <v>0.07988801945646155</v>
      </c>
      <c r="F9" s="981">
        <v>982.4290000000001</v>
      </c>
      <c r="G9" s="982">
        <v>893.395</v>
      </c>
      <c r="H9" s="982">
        <f t="shared" si="2"/>
        <v>1875.824</v>
      </c>
      <c r="I9" s="983">
        <f t="shared" si="3"/>
        <v>-0.2985717210143384</v>
      </c>
      <c r="J9" s="981">
        <v>6805.989</v>
      </c>
      <c r="K9" s="982">
        <v>5823.411999999999</v>
      </c>
      <c r="L9" s="982">
        <f t="shared" si="4"/>
        <v>12629.400999999998</v>
      </c>
      <c r="M9" s="983">
        <f t="shared" si="5"/>
        <v>0.08598663242743057</v>
      </c>
      <c r="N9" s="981">
        <v>9774.325000000004</v>
      </c>
      <c r="O9" s="982">
        <v>9252.369</v>
      </c>
      <c r="P9" s="982">
        <f t="shared" si="6"/>
        <v>19026.694000000003</v>
      </c>
      <c r="Q9" s="983">
        <f t="shared" si="7"/>
        <v>-0.3362272499888842</v>
      </c>
    </row>
    <row r="10" spans="1:17" s="984" customFormat="1" ht="18" customHeight="1">
      <c r="A10" s="980" t="s">
        <v>295</v>
      </c>
      <c r="B10" s="981">
        <v>721.9889999999999</v>
      </c>
      <c r="C10" s="982">
        <v>581.0609999999999</v>
      </c>
      <c r="D10" s="982">
        <f t="shared" si="0"/>
        <v>1303.0499999999997</v>
      </c>
      <c r="E10" s="983">
        <f t="shared" si="1"/>
        <v>0.07911655637727831</v>
      </c>
      <c r="F10" s="981">
        <v>938.9580000000001</v>
      </c>
      <c r="G10" s="982">
        <v>1037.98</v>
      </c>
      <c r="H10" s="982">
        <f t="shared" si="2"/>
        <v>1976.938</v>
      </c>
      <c r="I10" s="983">
        <f t="shared" si="3"/>
        <v>-0.34087462530438506</v>
      </c>
      <c r="J10" s="981">
        <v>6238.095000000002</v>
      </c>
      <c r="K10" s="982">
        <v>5718.612999999997</v>
      </c>
      <c r="L10" s="982">
        <f t="shared" si="4"/>
        <v>11956.707999999999</v>
      </c>
      <c r="M10" s="983">
        <f t="shared" si="5"/>
        <v>0.08140663645394731</v>
      </c>
      <c r="N10" s="981">
        <v>8553.446999999998</v>
      </c>
      <c r="O10" s="982">
        <v>7611.204000000002</v>
      </c>
      <c r="P10" s="982">
        <f t="shared" si="6"/>
        <v>16164.651000000002</v>
      </c>
      <c r="Q10" s="983">
        <f t="shared" si="7"/>
        <v>-0.2603175905251528</v>
      </c>
    </row>
    <row r="11" spans="1:17" s="984" customFormat="1" ht="18" customHeight="1">
      <c r="A11" s="980" t="s">
        <v>298</v>
      </c>
      <c r="B11" s="981">
        <v>582.919</v>
      </c>
      <c r="C11" s="982">
        <v>599.913</v>
      </c>
      <c r="D11" s="982">
        <f t="shared" si="0"/>
        <v>1182.8319999999999</v>
      </c>
      <c r="E11" s="983">
        <f t="shared" si="1"/>
        <v>0.07181734746391073</v>
      </c>
      <c r="F11" s="981">
        <v>723.835</v>
      </c>
      <c r="G11" s="982">
        <v>738.704</v>
      </c>
      <c r="H11" s="982">
        <f t="shared" si="2"/>
        <v>1462.539</v>
      </c>
      <c r="I11" s="983">
        <f t="shared" si="3"/>
        <v>-0.19124754963799262</v>
      </c>
      <c r="J11" s="981">
        <v>4405.464000000002</v>
      </c>
      <c r="K11" s="982">
        <v>4206.526000000003</v>
      </c>
      <c r="L11" s="982">
        <f t="shared" si="4"/>
        <v>8611.990000000005</v>
      </c>
      <c r="M11" s="983">
        <f t="shared" si="5"/>
        <v>0.05863429457966442</v>
      </c>
      <c r="N11" s="981">
        <v>8503.023000000007</v>
      </c>
      <c r="O11" s="982">
        <v>9709.334999999997</v>
      </c>
      <c r="P11" s="982">
        <f t="shared" si="6"/>
        <v>18212.358000000004</v>
      </c>
      <c r="Q11" s="983">
        <f t="shared" si="7"/>
        <v>-0.5271348169193686</v>
      </c>
    </row>
    <row r="12" spans="1:17" s="984" customFormat="1" ht="18" customHeight="1">
      <c r="A12" s="980" t="s">
        <v>297</v>
      </c>
      <c r="B12" s="981">
        <v>458.14900000000006</v>
      </c>
      <c r="C12" s="982">
        <v>341.88599999999997</v>
      </c>
      <c r="D12" s="982">
        <f t="shared" si="0"/>
        <v>800.0350000000001</v>
      </c>
      <c r="E12" s="983">
        <f t="shared" si="1"/>
        <v>0.048575276605883025</v>
      </c>
      <c r="F12" s="981">
        <v>280.31600000000003</v>
      </c>
      <c r="G12" s="982">
        <v>306.784</v>
      </c>
      <c r="H12" s="982">
        <f t="shared" si="2"/>
        <v>587.1</v>
      </c>
      <c r="I12" s="983">
        <f t="shared" si="3"/>
        <v>0.3626894907170841</v>
      </c>
      <c r="J12" s="981">
        <v>3010.7290000000003</v>
      </c>
      <c r="K12" s="982">
        <v>2515.806</v>
      </c>
      <c r="L12" s="982">
        <f t="shared" si="4"/>
        <v>5526.535</v>
      </c>
      <c r="M12" s="983">
        <f t="shared" si="5"/>
        <v>0.037627131614740086</v>
      </c>
      <c r="N12" s="981">
        <v>3583.5729999999994</v>
      </c>
      <c r="O12" s="982">
        <v>3003.9579999999974</v>
      </c>
      <c r="P12" s="982">
        <f t="shared" si="6"/>
        <v>6587.530999999997</v>
      </c>
      <c r="Q12" s="983">
        <f t="shared" si="7"/>
        <v>-0.16106125344988853</v>
      </c>
    </row>
    <row r="13" spans="1:17" s="984" customFormat="1" ht="18" customHeight="1">
      <c r="A13" s="980" t="s">
        <v>315</v>
      </c>
      <c r="B13" s="981">
        <v>475.52</v>
      </c>
      <c r="C13" s="982">
        <v>316.724</v>
      </c>
      <c r="D13" s="982">
        <f t="shared" si="0"/>
        <v>792.2439999999999</v>
      </c>
      <c r="E13" s="983">
        <f t="shared" si="1"/>
        <v>0.048102234826415326</v>
      </c>
      <c r="F13" s="981">
        <v>616.6320000000001</v>
      </c>
      <c r="G13" s="982">
        <v>381.056</v>
      </c>
      <c r="H13" s="982">
        <f t="shared" si="2"/>
        <v>997.6880000000001</v>
      </c>
      <c r="I13" s="983">
        <f t="shared" si="3"/>
        <v>-0.20592008724170296</v>
      </c>
      <c r="J13" s="981">
        <v>5311.736999999999</v>
      </c>
      <c r="K13" s="982">
        <v>3007.2750000000005</v>
      </c>
      <c r="L13" s="982">
        <f t="shared" si="4"/>
        <v>8319.011999999999</v>
      </c>
      <c r="M13" s="983">
        <f t="shared" si="5"/>
        <v>0.05663956881275558</v>
      </c>
      <c r="N13" s="981">
        <v>5214.972</v>
      </c>
      <c r="O13" s="982">
        <v>3651.3959999999997</v>
      </c>
      <c r="P13" s="982">
        <f t="shared" si="6"/>
        <v>8866.367999999999</v>
      </c>
      <c r="Q13" s="983">
        <f t="shared" si="7"/>
        <v>-0.06173395915892499</v>
      </c>
    </row>
    <row r="14" spans="1:17" s="984" customFormat="1" ht="18" customHeight="1">
      <c r="A14" s="980" t="s">
        <v>301</v>
      </c>
      <c r="B14" s="981">
        <v>168.41</v>
      </c>
      <c r="C14" s="982">
        <v>300.69</v>
      </c>
      <c r="D14" s="982">
        <f t="shared" si="0"/>
        <v>469.1</v>
      </c>
      <c r="E14" s="983">
        <f t="shared" si="1"/>
        <v>0.028482081728699028</v>
      </c>
      <c r="F14" s="981">
        <v>116.496</v>
      </c>
      <c r="G14" s="982">
        <v>230.155</v>
      </c>
      <c r="H14" s="982">
        <f t="shared" si="2"/>
        <v>346.651</v>
      </c>
      <c r="I14" s="983">
        <f t="shared" si="3"/>
        <v>0.35323423270090104</v>
      </c>
      <c r="J14" s="981">
        <v>1387.5120000000002</v>
      </c>
      <c r="K14" s="982">
        <v>2762.6569999999992</v>
      </c>
      <c r="L14" s="982">
        <f t="shared" si="4"/>
        <v>4150.169</v>
      </c>
      <c r="M14" s="983">
        <f t="shared" si="5"/>
        <v>0.028256213918199064</v>
      </c>
      <c r="N14" s="981">
        <v>1126.8319999999999</v>
      </c>
      <c r="O14" s="982">
        <v>2252.2780000000002</v>
      </c>
      <c r="P14" s="982">
        <f t="shared" si="6"/>
        <v>3379.11</v>
      </c>
      <c r="Q14" s="983">
        <f t="shared" si="7"/>
        <v>0.22818404846246487</v>
      </c>
    </row>
    <row r="15" spans="1:17" s="984" customFormat="1" ht="18" customHeight="1">
      <c r="A15" s="980" t="s">
        <v>335</v>
      </c>
      <c r="B15" s="981">
        <v>337.55800000000005</v>
      </c>
      <c r="C15" s="982">
        <v>122.831</v>
      </c>
      <c r="D15" s="982">
        <f t="shared" si="0"/>
        <v>460.38900000000007</v>
      </c>
      <c r="E15" s="983">
        <f t="shared" si="1"/>
        <v>0.02795318082497126</v>
      </c>
      <c r="F15" s="981">
        <v>185.17299999999997</v>
      </c>
      <c r="G15" s="982">
        <v>80.23599999999999</v>
      </c>
      <c r="H15" s="982">
        <f t="shared" si="2"/>
        <v>265.409</v>
      </c>
      <c r="I15" s="983">
        <f t="shared" si="3"/>
        <v>0.7346397446959225</v>
      </c>
      <c r="J15" s="981">
        <v>2556.9590000000003</v>
      </c>
      <c r="K15" s="982">
        <v>878.86</v>
      </c>
      <c r="L15" s="982">
        <f t="shared" si="4"/>
        <v>3435.8190000000004</v>
      </c>
      <c r="M15" s="983">
        <f t="shared" si="5"/>
        <v>0.02339259838532185</v>
      </c>
      <c r="N15" s="981">
        <v>1019.5640000000002</v>
      </c>
      <c r="O15" s="982">
        <v>597.2630000000004</v>
      </c>
      <c r="P15" s="982">
        <f t="shared" si="6"/>
        <v>1616.8270000000007</v>
      </c>
      <c r="Q15" s="983">
        <f t="shared" si="7"/>
        <v>1.1250381147766575</v>
      </c>
    </row>
    <row r="16" spans="1:17" s="984" customFormat="1" ht="18" customHeight="1">
      <c r="A16" s="980" t="s">
        <v>336</v>
      </c>
      <c r="B16" s="981">
        <v>81.754</v>
      </c>
      <c r="C16" s="982">
        <v>352.295</v>
      </c>
      <c r="D16" s="982">
        <f t="shared" si="0"/>
        <v>434.04900000000004</v>
      </c>
      <c r="E16" s="983">
        <f t="shared" si="1"/>
        <v>0.026353909810829426</v>
      </c>
      <c r="F16" s="981">
        <v>54.77799999999999</v>
      </c>
      <c r="G16" s="982">
        <v>235.22899999999996</v>
      </c>
      <c r="H16" s="982">
        <f t="shared" si="2"/>
        <v>290.00699999999995</v>
      </c>
      <c r="I16" s="983">
        <f t="shared" si="3"/>
        <v>0.4966845627864158</v>
      </c>
      <c r="J16" s="981">
        <v>510.71099999999996</v>
      </c>
      <c r="K16" s="982">
        <v>2937.081</v>
      </c>
      <c r="L16" s="982">
        <f t="shared" si="4"/>
        <v>3447.792</v>
      </c>
      <c r="M16" s="983">
        <f t="shared" si="5"/>
        <v>0.02347411594502667</v>
      </c>
      <c r="N16" s="981">
        <v>341.2680000000001</v>
      </c>
      <c r="O16" s="982">
        <v>1914.5569999999993</v>
      </c>
      <c r="P16" s="982">
        <f t="shared" si="6"/>
        <v>2255.8249999999994</v>
      </c>
      <c r="Q16" s="983">
        <f t="shared" si="7"/>
        <v>0.5283951547659951</v>
      </c>
    </row>
    <row r="17" spans="1:17" s="984" customFormat="1" ht="18" customHeight="1">
      <c r="A17" s="980" t="s">
        <v>300</v>
      </c>
      <c r="B17" s="981">
        <v>186.65099999999995</v>
      </c>
      <c r="C17" s="982">
        <v>123.38100000000001</v>
      </c>
      <c r="D17" s="982">
        <f t="shared" si="0"/>
        <v>310.032</v>
      </c>
      <c r="E17" s="983">
        <f t="shared" si="1"/>
        <v>0.01882403914413135</v>
      </c>
      <c r="F17" s="981">
        <v>213.089</v>
      </c>
      <c r="G17" s="982">
        <v>141.60599999999997</v>
      </c>
      <c r="H17" s="982">
        <f t="shared" si="2"/>
        <v>354.69499999999994</v>
      </c>
      <c r="I17" s="983">
        <f t="shared" si="3"/>
        <v>-0.12591945192348342</v>
      </c>
      <c r="J17" s="981">
        <v>1737.3620000000008</v>
      </c>
      <c r="K17" s="982">
        <v>1105.6909999999993</v>
      </c>
      <c r="L17" s="982">
        <f t="shared" si="4"/>
        <v>2843.053</v>
      </c>
      <c r="M17" s="983">
        <f t="shared" si="5"/>
        <v>0.01935678131391218</v>
      </c>
      <c r="N17" s="981">
        <v>1925.315</v>
      </c>
      <c r="O17" s="982">
        <v>1352.148</v>
      </c>
      <c r="P17" s="982">
        <f t="shared" si="6"/>
        <v>3277.4629999999997</v>
      </c>
      <c r="Q17" s="983">
        <f t="shared" si="7"/>
        <v>-0.13254459318076206</v>
      </c>
    </row>
    <row r="18" spans="1:17" s="984" customFormat="1" ht="18" customHeight="1">
      <c r="A18" s="980" t="s">
        <v>347</v>
      </c>
      <c r="B18" s="981">
        <v>161.8</v>
      </c>
      <c r="C18" s="982">
        <v>106.9</v>
      </c>
      <c r="D18" s="982">
        <f t="shared" si="0"/>
        <v>268.70000000000005</v>
      </c>
      <c r="E18" s="983">
        <f t="shared" si="1"/>
        <v>0.016314507270307886</v>
      </c>
      <c r="F18" s="981">
        <v>179.18699999999998</v>
      </c>
      <c r="G18" s="982">
        <v>149.64700000000002</v>
      </c>
      <c r="H18" s="982">
        <f t="shared" si="2"/>
        <v>328.834</v>
      </c>
      <c r="I18" s="983">
        <f t="shared" si="3"/>
        <v>-0.18287038444929649</v>
      </c>
      <c r="J18" s="981">
        <v>1308.92</v>
      </c>
      <c r="K18" s="982">
        <v>1006.6969999999998</v>
      </c>
      <c r="L18" s="982">
        <f t="shared" si="4"/>
        <v>2315.6169999999997</v>
      </c>
      <c r="M18" s="983">
        <f t="shared" si="5"/>
        <v>0.015765760214733027</v>
      </c>
      <c r="N18" s="981">
        <v>1096.78</v>
      </c>
      <c r="O18" s="982">
        <v>726.7179999999998</v>
      </c>
      <c r="P18" s="982">
        <f t="shared" si="6"/>
        <v>1823.4979999999998</v>
      </c>
      <c r="Q18" s="983">
        <f t="shared" si="7"/>
        <v>0.269876358515337</v>
      </c>
    </row>
    <row r="19" spans="1:17" s="984" customFormat="1" ht="18" customHeight="1">
      <c r="A19" s="980" t="s">
        <v>311</v>
      </c>
      <c r="B19" s="981">
        <v>126.02900000000001</v>
      </c>
      <c r="C19" s="982">
        <v>139.698</v>
      </c>
      <c r="D19" s="982">
        <f t="shared" si="0"/>
        <v>265.72700000000003</v>
      </c>
      <c r="E19" s="983">
        <f t="shared" si="1"/>
        <v>0.01613399729593265</v>
      </c>
      <c r="F19" s="981">
        <v>175.66899999999998</v>
      </c>
      <c r="G19" s="982">
        <v>175.471</v>
      </c>
      <c r="H19" s="982">
        <f t="shared" si="2"/>
        <v>351.14</v>
      </c>
      <c r="I19" s="983">
        <f t="shared" si="3"/>
        <v>-0.2432448596001594</v>
      </c>
      <c r="J19" s="981">
        <v>1659.9339999999988</v>
      </c>
      <c r="K19" s="982">
        <v>1581.553999999999</v>
      </c>
      <c r="L19" s="982">
        <f t="shared" si="4"/>
        <v>3241.4879999999976</v>
      </c>
      <c r="M19" s="983">
        <f t="shared" si="5"/>
        <v>0.02206950568549743</v>
      </c>
      <c r="N19" s="981">
        <v>2340.154000000001</v>
      </c>
      <c r="O19" s="982">
        <v>2109.197</v>
      </c>
      <c r="P19" s="982">
        <f t="shared" si="6"/>
        <v>4449.351000000001</v>
      </c>
      <c r="Q19" s="983">
        <f t="shared" si="7"/>
        <v>-0.2714694794813902</v>
      </c>
    </row>
    <row r="20" spans="1:17" s="984" customFormat="1" ht="18" customHeight="1">
      <c r="A20" s="980" t="s">
        <v>319</v>
      </c>
      <c r="B20" s="981">
        <v>130.047</v>
      </c>
      <c r="C20" s="982">
        <v>107.688</v>
      </c>
      <c r="D20" s="982">
        <f t="shared" si="0"/>
        <v>237.735</v>
      </c>
      <c r="E20" s="983">
        <f t="shared" si="1"/>
        <v>0.014434422723880331</v>
      </c>
      <c r="F20" s="981">
        <v>177.296</v>
      </c>
      <c r="G20" s="982">
        <v>102.927</v>
      </c>
      <c r="H20" s="982">
        <f t="shared" si="2"/>
        <v>280.223</v>
      </c>
      <c r="I20" s="983">
        <f t="shared" si="3"/>
        <v>-0.15162210096958495</v>
      </c>
      <c r="J20" s="981">
        <v>1446.435</v>
      </c>
      <c r="K20" s="982">
        <v>1066.346999999999</v>
      </c>
      <c r="L20" s="982">
        <f t="shared" si="4"/>
        <v>2512.7819999999992</v>
      </c>
      <c r="M20" s="983">
        <f t="shared" si="5"/>
        <v>0.017108148058982673</v>
      </c>
      <c r="N20" s="981">
        <v>1927.6439999999993</v>
      </c>
      <c r="O20" s="982">
        <v>1141.64</v>
      </c>
      <c r="P20" s="982">
        <f t="shared" si="6"/>
        <v>3069.2839999999997</v>
      </c>
      <c r="Q20" s="983">
        <f t="shared" si="7"/>
        <v>-0.18131329652127348</v>
      </c>
    </row>
    <row r="21" spans="1:17" s="984" customFormat="1" ht="18" customHeight="1">
      <c r="A21" s="980" t="s">
        <v>348</v>
      </c>
      <c r="B21" s="981">
        <v>71.308</v>
      </c>
      <c r="C21" s="982">
        <v>139.8</v>
      </c>
      <c r="D21" s="982">
        <f t="shared" si="0"/>
        <v>211.108</v>
      </c>
      <c r="E21" s="983">
        <f t="shared" si="1"/>
        <v>0.012817726091626933</v>
      </c>
      <c r="F21" s="981">
        <v>51.08</v>
      </c>
      <c r="G21" s="982">
        <v>134.206</v>
      </c>
      <c r="H21" s="982">
        <f t="shared" si="2"/>
        <v>185.286</v>
      </c>
      <c r="I21" s="983">
        <f t="shared" si="3"/>
        <v>0.13936293082046136</v>
      </c>
      <c r="J21" s="981">
        <v>829.7690000000002</v>
      </c>
      <c r="K21" s="982">
        <v>1599.4489999999998</v>
      </c>
      <c r="L21" s="982">
        <f t="shared" si="4"/>
        <v>2429.218</v>
      </c>
      <c r="M21" s="983">
        <f t="shared" si="5"/>
        <v>0.016539206827948377</v>
      </c>
      <c r="N21" s="981">
        <v>458.38699999999994</v>
      </c>
      <c r="O21" s="982">
        <v>962.09</v>
      </c>
      <c r="P21" s="982">
        <f t="shared" si="6"/>
        <v>1420.4769999999999</v>
      </c>
      <c r="Q21" s="983">
        <f t="shared" si="7"/>
        <v>0.710142438068339</v>
      </c>
    </row>
    <row r="22" spans="1:17" s="984" customFormat="1" ht="18" customHeight="1">
      <c r="A22" s="980" t="s">
        <v>330</v>
      </c>
      <c r="B22" s="981">
        <v>75.265</v>
      </c>
      <c r="C22" s="982">
        <v>108.412</v>
      </c>
      <c r="D22" s="982">
        <f t="shared" si="0"/>
        <v>183.67700000000002</v>
      </c>
      <c r="E22" s="983">
        <f t="shared" si="1"/>
        <v>0.01115221344208538</v>
      </c>
      <c r="F22" s="981">
        <v>0.9560000000000001</v>
      </c>
      <c r="G22" s="982">
        <v>2.33</v>
      </c>
      <c r="H22" s="982">
        <f t="shared" si="2"/>
        <v>3.286</v>
      </c>
      <c r="I22" s="985" t="s">
        <v>196</v>
      </c>
      <c r="J22" s="981">
        <v>250.88699999999997</v>
      </c>
      <c r="K22" s="982">
        <v>450.079</v>
      </c>
      <c r="L22" s="982">
        <f t="shared" si="4"/>
        <v>700.966</v>
      </c>
      <c r="M22" s="983">
        <f t="shared" si="5"/>
        <v>0.004772491251653686</v>
      </c>
      <c r="N22" s="981">
        <v>11.585</v>
      </c>
      <c r="O22" s="982">
        <v>52.79400000000002</v>
      </c>
      <c r="P22" s="982">
        <f t="shared" si="6"/>
        <v>64.37900000000002</v>
      </c>
      <c r="Q22" s="983">
        <f t="shared" si="7"/>
        <v>9.888115689898877</v>
      </c>
    </row>
    <row r="23" spans="1:17" s="984" customFormat="1" ht="18" customHeight="1">
      <c r="A23" s="980" t="s">
        <v>349</v>
      </c>
      <c r="B23" s="981">
        <v>74.8</v>
      </c>
      <c r="C23" s="982">
        <v>108.7</v>
      </c>
      <c r="D23" s="982">
        <f t="shared" si="0"/>
        <v>183.5</v>
      </c>
      <c r="E23" s="983">
        <f t="shared" si="1"/>
        <v>0.011141466632309254</v>
      </c>
      <c r="F23" s="981">
        <v>127.05</v>
      </c>
      <c r="G23" s="982">
        <v>154.1</v>
      </c>
      <c r="H23" s="982">
        <f t="shared" si="2"/>
        <v>281.15</v>
      </c>
      <c r="I23" s="983">
        <f aca="true" t="shared" si="8" ref="I23:I48">(D23/H23-1)</f>
        <v>-0.347323492797439</v>
      </c>
      <c r="J23" s="981">
        <v>713.6</v>
      </c>
      <c r="K23" s="982">
        <v>898</v>
      </c>
      <c r="L23" s="982">
        <f t="shared" si="4"/>
        <v>1611.6</v>
      </c>
      <c r="M23" s="983">
        <f t="shared" si="5"/>
        <v>0.010972496385224219</v>
      </c>
      <c r="N23" s="981">
        <v>821.0980000000001</v>
      </c>
      <c r="O23" s="982">
        <v>1366.372</v>
      </c>
      <c r="P23" s="982">
        <f t="shared" si="6"/>
        <v>2187.4700000000003</v>
      </c>
      <c r="Q23" s="983">
        <f t="shared" si="7"/>
        <v>-0.26325846754469784</v>
      </c>
    </row>
    <row r="24" spans="1:17" s="984" customFormat="1" ht="18" customHeight="1">
      <c r="A24" s="980" t="s">
        <v>305</v>
      </c>
      <c r="B24" s="981">
        <v>74.97200000000001</v>
      </c>
      <c r="C24" s="982">
        <v>68.536</v>
      </c>
      <c r="D24" s="982">
        <f t="shared" si="0"/>
        <v>143.508</v>
      </c>
      <c r="E24" s="983">
        <f t="shared" si="1"/>
        <v>0.008713294787299382</v>
      </c>
      <c r="F24" s="981">
        <v>61.215999999999994</v>
      </c>
      <c r="G24" s="982">
        <v>58.451</v>
      </c>
      <c r="H24" s="982">
        <f t="shared" si="2"/>
        <v>119.667</v>
      </c>
      <c r="I24" s="983">
        <f t="shared" si="8"/>
        <v>0.1992278573040187</v>
      </c>
      <c r="J24" s="981">
        <v>596.195</v>
      </c>
      <c r="K24" s="982">
        <v>548.992</v>
      </c>
      <c r="L24" s="982">
        <f t="shared" si="4"/>
        <v>1145.187</v>
      </c>
      <c r="M24" s="983">
        <f t="shared" si="5"/>
        <v>0.0077969472684945185</v>
      </c>
      <c r="N24" s="981">
        <v>651.21</v>
      </c>
      <c r="O24" s="982">
        <v>730.3290000000001</v>
      </c>
      <c r="P24" s="982">
        <f t="shared" si="6"/>
        <v>1381.5390000000002</v>
      </c>
      <c r="Q24" s="983">
        <f t="shared" si="7"/>
        <v>-0.1710787751920143</v>
      </c>
    </row>
    <row r="25" spans="1:17" s="984" customFormat="1" ht="18" customHeight="1">
      <c r="A25" s="980" t="s">
        <v>328</v>
      </c>
      <c r="B25" s="981">
        <v>62.497</v>
      </c>
      <c r="C25" s="982">
        <v>67.407</v>
      </c>
      <c r="D25" s="982">
        <f t="shared" si="0"/>
        <v>129.904</v>
      </c>
      <c r="E25" s="983">
        <f t="shared" si="1"/>
        <v>0.007887308345523168</v>
      </c>
      <c r="F25" s="981">
        <v>75.872</v>
      </c>
      <c r="G25" s="982">
        <v>114.715</v>
      </c>
      <c r="H25" s="982">
        <f t="shared" si="2"/>
        <v>190.587</v>
      </c>
      <c r="I25" s="983">
        <f t="shared" si="8"/>
        <v>-0.3184005204972007</v>
      </c>
      <c r="J25" s="981">
        <v>404.622</v>
      </c>
      <c r="K25" s="982">
        <v>569.695</v>
      </c>
      <c r="L25" s="982">
        <f t="shared" si="4"/>
        <v>974.317</v>
      </c>
      <c r="M25" s="983">
        <f t="shared" si="5"/>
        <v>0.006633587590321733</v>
      </c>
      <c r="N25" s="981">
        <v>504.1490000000001</v>
      </c>
      <c r="O25" s="982">
        <v>745.661</v>
      </c>
      <c r="P25" s="982">
        <f t="shared" si="6"/>
        <v>1249.81</v>
      </c>
      <c r="Q25" s="983">
        <f t="shared" si="7"/>
        <v>-0.22042790504156629</v>
      </c>
    </row>
    <row r="26" spans="1:17" s="984" customFormat="1" ht="18" customHeight="1">
      <c r="A26" s="980" t="s">
        <v>310</v>
      </c>
      <c r="B26" s="981">
        <v>29.066000000000003</v>
      </c>
      <c r="C26" s="982">
        <v>95.67900000000003</v>
      </c>
      <c r="D26" s="982">
        <f t="shared" si="0"/>
        <v>124.74500000000003</v>
      </c>
      <c r="E26" s="983">
        <f t="shared" si="1"/>
        <v>0.007574072234590836</v>
      </c>
      <c r="F26" s="981">
        <v>61.123000000000005</v>
      </c>
      <c r="G26" s="982">
        <v>100.88</v>
      </c>
      <c r="H26" s="982">
        <f t="shared" si="2"/>
        <v>162.003</v>
      </c>
      <c r="I26" s="983">
        <f t="shared" si="8"/>
        <v>-0.2299833953692213</v>
      </c>
      <c r="J26" s="981">
        <v>355.4110000000001</v>
      </c>
      <c r="K26" s="982">
        <v>825.0280000000001</v>
      </c>
      <c r="L26" s="982">
        <f t="shared" si="4"/>
        <v>1180.4390000000003</v>
      </c>
      <c r="M26" s="983">
        <f t="shared" si="5"/>
        <v>0.008036958712135576</v>
      </c>
      <c r="N26" s="981">
        <v>377.4120000000004</v>
      </c>
      <c r="O26" s="982">
        <v>758.2319999999999</v>
      </c>
      <c r="P26" s="982">
        <f t="shared" si="6"/>
        <v>1135.6440000000002</v>
      </c>
      <c r="Q26" s="983">
        <f t="shared" si="7"/>
        <v>0.0394445794632825</v>
      </c>
    </row>
    <row r="27" spans="1:17" s="984" customFormat="1" ht="18" customHeight="1">
      <c r="A27" s="980" t="s">
        <v>302</v>
      </c>
      <c r="B27" s="981">
        <v>76.73</v>
      </c>
      <c r="C27" s="982">
        <v>46.458000000000006</v>
      </c>
      <c r="D27" s="982">
        <f t="shared" si="0"/>
        <v>123.18800000000002</v>
      </c>
      <c r="E27" s="983">
        <f t="shared" si="1"/>
        <v>0.007479536738424592</v>
      </c>
      <c r="F27" s="981">
        <v>42.217</v>
      </c>
      <c r="G27" s="982">
        <v>54.857</v>
      </c>
      <c r="H27" s="982">
        <f t="shared" si="2"/>
        <v>97.074</v>
      </c>
      <c r="I27" s="983">
        <f t="shared" si="8"/>
        <v>0.26901126975297207</v>
      </c>
      <c r="J27" s="981">
        <v>372.07899999999995</v>
      </c>
      <c r="K27" s="982">
        <v>469.94599999999997</v>
      </c>
      <c r="L27" s="982">
        <f t="shared" si="4"/>
        <v>842.0249999999999</v>
      </c>
      <c r="M27" s="983">
        <f t="shared" si="5"/>
        <v>0.005732884257116171</v>
      </c>
      <c r="N27" s="981">
        <v>386.45</v>
      </c>
      <c r="O27" s="982">
        <v>456.32400000000007</v>
      </c>
      <c r="P27" s="982">
        <f t="shared" si="6"/>
        <v>842.7740000000001</v>
      </c>
      <c r="Q27" s="983">
        <f t="shared" si="7"/>
        <v>-0.0008887317359105307</v>
      </c>
    </row>
    <row r="28" spans="1:17" s="984" customFormat="1" ht="18" customHeight="1">
      <c r="A28" s="980" t="s">
        <v>304</v>
      </c>
      <c r="B28" s="981">
        <v>79.71700000000001</v>
      </c>
      <c r="C28" s="982">
        <v>39.982</v>
      </c>
      <c r="D28" s="982">
        <f t="shared" si="0"/>
        <v>119.69900000000001</v>
      </c>
      <c r="E28" s="983">
        <f t="shared" si="1"/>
        <v>0.007267697081312183</v>
      </c>
      <c r="F28" s="981">
        <v>88.98</v>
      </c>
      <c r="G28" s="982">
        <v>38.396</v>
      </c>
      <c r="H28" s="982">
        <f t="shared" si="2"/>
        <v>127.376</v>
      </c>
      <c r="I28" s="983">
        <f t="shared" si="8"/>
        <v>-0.060270380605451535</v>
      </c>
      <c r="J28" s="981">
        <v>735.6409999999998</v>
      </c>
      <c r="K28" s="982">
        <v>332.4590000000001</v>
      </c>
      <c r="L28" s="982">
        <f t="shared" si="4"/>
        <v>1068.1</v>
      </c>
      <c r="M28" s="983">
        <f t="shared" si="5"/>
        <v>0.007272104361540076</v>
      </c>
      <c r="N28" s="981">
        <v>834.8079999999998</v>
      </c>
      <c r="O28" s="982">
        <v>421.93699999999967</v>
      </c>
      <c r="P28" s="982">
        <f t="shared" si="6"/>
        <v>1256.7449999999994</v>
      </c>
      <c r="Q28" s="983">
        <f t="shared" si="7"/>
        <v>-0.15010602787359373</v>
      </c>
    </row>
    <row r="29" spans="1:17" s="984" customFormat="1" ht="18" customHeight="1">
      <c r="A29" s="980" t="s">
        <v>303</v>
      </c>
      <c r="B29" s="981">
        <v>42.93600000000001</v>
      </c>
      <c r="C29" s="982">
        <v>71.00399999999999</v>
      </c>
      <c r="D29" s="982">
        <f t="shared" si="0"/>
        <v>113.94</v>
      </c>
      <c r="E29" s="983">
        <f t="shared" si="1"/>
        <v>0.0069180311067319694</v>
      </c>
      <c r="F29" s="981">
        <v>31.585999999999995</v>
      </c>
      <c r="G29" s="982">
        <v>66.778</v>
      </c>
      <c r="H29" s="982">
        <f t="shared" si="2"/>
        <v>98.364</v>
      </c>
      <c r="I29" s="983">
        <f t="shared" si="8"/>
        <v>0.15835061607905332</v>
      </c>
      <c r="J29" s="981">
        <v>407.73699999999985</v>
      </c>
      <c r="K29" s="982">
        <v>660.1239999999998</v>
      </c>
      <c r="L29" s="982">
        <f t="shared" si="4"/>
        <v>1067.8609999999996</v>
      </c>
      <c r="M29" s="983">
        <f t="shared" si="5"/>
        <v>0.007270477142232511</v>
      </c>
      <c r="N29" s="981">
        <v>333.82</v>
      </c>
      <c r="O29" s="982">
        <v>622.5439999999996</v>
      </c>
      <c r="P29" s="982">
        <f t="shared" si="6"/>
        <v>956.3639999999996</v>
      </c>
      <c r="Q29" s="983">
        <f t="shared" si="7"/>
        <v>0.11658427126073345</v>
      </c>
    </row>
    <row r="30" spans="1:17" s="984" customFormat="1" ht="18" customHeight="1">
      <c r="A30" s="980" t="s">
        <v>318</v>
      </c>
      <c r="B30" s="981">
        <v>25.183000000000003</v>
      </c>
      <c r="C30" s="982">
        <v>58.278999999999996</v>
      </c>
      <c r="D30" s="982">
        <f t="shared" si="0"/>
        <v>83.462</v>
      </c>
      <c r="E30" s="983">
        <f t="shared" si="1"/>
        <v>0.005067515466298611</v>
      </c>
      <c r="F30" s="981">
        <v>257.24800000000005</v>
      </c>
      <c r="G30" s="982">
        <v>313.2289999999999</v>
      </c>
      <c r="H30" s="982">
        <f t="shared" si="2"/>
        <v>570.477</v>
      </c>
      <c r="I30" s="983">
        <f t="shared" si="8"/>
        <v>-0.853697870378648</v>
      </c>
      <c r="J30" s="981">
        <v>949.15</v>
      </c>
      <c r="K30" s="982">
        <v>1416.193</v>
      </c>
      <c r="L30" s="982">
        <f t="shared" si="4"/>
        <v>2365.343</v>
      </c>
      <c r="M30" s="983">
        <f t="shared" si="5"/>
        <v>0.016104317148991937</v>
      </c>
      <c r="N30" s="981">
        <v>1129.497</v>
      </c>
      <c r="O30" s="982">
        <v>1638.3170000000002</v>
      </c>
      <c r="P30" s="982">
        <f t="shared" si="6"/>
        <v>2767.8140000000003</v>
      </c>
      <c r="Q30" s="983">
        <f t="shared" si="7"/>
        <v>-0.1454111439569279</v>
      </c>
    </row>
    <row r="31" spans="1:17" s="984" customFormat="1" ht="18" customHeight="1">
      <c r="A31" s="980" t="s">
        <v>299</v>
      </c>
      <c r="B31" s="981">
        <v>43.951</v>
      </c>
      <c r="C31" s="982">
        <v>38.545</v>
      </c>
      <c r="D31" s="982">
        <f t="shared" si="0"/>
        <v>82.49600000000001</v>
      </c>
      <c r="E31" s="983">
        <f t="shared" si="1"/>
        <v>0.0050088633858255275</v>
      </c>
      <c r="F31" s="981">
        <v>115.36400000000002</v>
      </c>
      <c r="G31" s="982">
        <v>110.965</v>
      </c>
      <c r="H31" s="982">
        <f t="shared" si="2"/>
        <v>226.329</v>
      </c>
      <c r="I31" s="983">
        <f t="shared" si="8"/>
        <v>-0.6355040670881769</v>
      </c>
      <c r="J31" s="981">
        <v>555.6270000000001</v>
      </c>
      <c r="K31" s="982">
        <v>486.03300000000024</v>
      </c>
      <c r="L31" s="982">
        <f t="shared" si="4"/>
        <v>1041.6600000000003</v>
      </c>
      <c r="M31" s="983">
        <f t="shared" si="5"/>
        <v>0.007092088970360302</v>
      </c>
      <c r="N31" s="981">
        <v>996.001</v>
      </c>
      <c r="O31" s="982">
        <v>812.9459999999997</v>
      </c>
      <c r="P31" s="982">
        <f t="shared" si="6"/>
        <v>1808.9469999999997</v>
      </c>
      <c r="Q31" s="983">
        <f t="shared" si="7"/>
        <v>-0.424162233608834</v>
      </c>
    </row>
    <row r="32" spans="1:17" s="984" customFormat="1" ht="18" customHeight="1">
      <c r="A32" s="980" t="s">
        <v>307</v>
      </c>
      <c r="B32" s="981">
        <v>46.09299999999999</v>
      </c>
      <c r="C32" s="982">
        <v>24.791999999999998</v>
      </c>
      <c r="D32" s="982">
        <f t="shared" si="0"/>
        <v>70.88499999999999</v>
      </c>
      <c r="E32" s="983">
        <f t="shared" si="1"/>
        <v>0.0043038848077996805</v>
      </c>
      <c r="F32" s="981">
        <v>12.629</v>
      </c>
      <c r="G32" s="982">
        <v>21.71600000000001</v>
      </c>
      <c r="H32" s="982">
        <f t="shared" si="2"/>
        <v>34.34500000000001</v>
      </c>
      <c r="I32" s="983">
        <f t="shared" si="8"/>
        <v>1.0639103217353316</v>
      </c>
      <c r="J32" s="981">
        <v>156.835</v>
      </c>
      <c r="K32" s="982">
        <v>196.83300000000003</v>
      </c>
      <c r="L32" s="982">
        <f t="shared" si="4"/>
        <v>353.668</v>
      </c>
      <c r="M32" s="983">
        <f t="shared" si="5"/>
        <v>0.0024079305358460407</v>
      </c>
      <c r="N32" s="981">
        <v>191.56699999999995</v>
      </c>
      <c r="O32" s="982">
        <v>322.554</v>
      </c>
      <c r="P32" s="982">
        <f t="shared" si="6"/>
        <v>514.1209999999999</v>
      </c>
      <c r="Q32" s="983">
        <f t="shared" si="7"/>
        <v>-0.31209190054481317</v>
      </c>
    </row>
    <row r="33" spans="1:17" s="984" customFormat="1" ht="18" customHeight="1">
      <c r="A33" s="980" t="s">
        <v>326</v>
      </c>
      <c r="B33" s="981">
        <v>27.417</v>
      </c>
      <c r="C33" s="982">
        <v>30.38</v>
      </c>
      <c r="D33" s="982">
        <f t="shared" si="0"/>
        <v>57.797</v>
      </c>
      <c r="E33" s="983">
        <f t="shared" si="1"/>
        <v>0.0035092280487606427</v>
      </c>
      <c r="F33" s="981">
        <v>32.561</v>
      </c>
      <c r="G33" s="982">
        <v>35.665</v>
      </c>
      <c r="H33" s="982">
        <f t="shared" si="2"/>
        <v>68.226</v>
      </c>
      <c r="I33" s="983">
        <f t="shared" si="8"/>
        <v>-0.15285961363702993</v>
      </c>
      <c r="J33" s="981">
        <v>270.916</v>
      </c>
      <c r="K33" s="982">
        <v>305.359</v>
      </c>
      <c r="L33" s="982">
        <f t="shared" si="4"/>
        <v>576.275</v>
      </c>
      <c r="M33" s="983">
        <f t="shared" si="5"/>
        <v>0.003923538939187818</v>
      </c>
      <c r="N33" s="981">
        <v>216.311</v>
      </c>
      <c r="O33" s="982">
        <v>202.92</v>
      </c>
      <c r="P33" s="982">
        <f t="shared" si="6"/>
        <v>419.231</v>
      </c>
      <c r="Q33" s="983">
        <f t="shared" si="7"/>
        <v>0.3746001607705536</v>
      </c>
    </row>
    <row r="34" spans="1:17" s="984" customFormat="1" ht="18" customHeight="1">
      <c r="A34" s="980" t="s">
        <v>350</v>
      </c>
      <c r="B34" s="981">
        <v>26.34</v>
      </c>
      <c r="C34" s="982">
        <v>29.56</v>
      </c>
      <c r="D34" s="982">
        <f t="shared" si="0"/>
        <v>55.9</v>
      </c>
      <c r="E34" s="983">
        <f t="shared" si="1"/>
        <v>0.0033940489631939363</v>
      </c>
      <c r="F34" s="981">
        <v>3.15</v>
      </c>
      <c r="G34" s="982">
        <v>20.79</v>
      </c>
      <c r="H34" s="982">
        <f t="shared" si="2"/>
        <v>23.939999999999998</v>
      </c>
      <c r="I34" s="983">
        <f t="shared" si="8"/>
        <v>1.3350041771094405</v>
      </c>
      <c r="J34" s="981">
        <v>119.95</v>
      </c>
      <c r="K34" s="982">
        <v>209.91</v>
      </c>
      <c r="L34" s="982">
        <f t="shared" si="4"/>
        <v>329.86</v>
      </c>
      <c r="M34" s="983">
        <f t="shared" si="5"/>
        <v>0.002245834982396414</v>
      </c>
      <c r="N34" s="981">
        <v>79.08</v>
      </c>
      <c r="O34" s="982">
        <v>219.905</v>
      </c>
      <c r="P34" s="982">
        <f t="shared" si="6"/>
        <v>298.985</v>
      </c>
      <c r="Q34" s="983">
        <f t="shared" si="7"/>
        <v>0.10326605013629453</v>
      </c>
    </row>
    <row r="35" spans="1:17" s="984" customFormat="1" ht="18" customHeight="1">
      <c r="A35" s="980" t="s">
        <v>351</v>
      </c>
      <c r="B35" s="981">
        <v>17.9</v>
      </c>
      <c r="C35" s="982">
        <v>33</v>
      </c>
      <c r="D35" s="982">
        <f t="shared" si="0"/>
        <v>50.9</v>
      </c>
      <c r="E35" s="983">
        <f t="shared" si="1"/>
        <v>0.003090466766128289</v>
      </c>
      <c r="F35" s="981">
        <v>5.1</v>
      </c>
      <c r="G35" s="982">
        <v>11.3</v>
      </c>
      <c r="H35" s="982">
        <f t="shared" si="2"/>
        <v>16.4</v>
      </c>
      <c r="I35" s="983">
        <f t="shared" si="8"/>
        <v>2.103658536585366</v>
      </c>
      <c r="J35" s="981">
        <v>124.44</v>
      </c>
      <c r="K35" s="982">
        <v>217.82</v>
      </c>
      <c r="L35" s="982">
        <f t="shared" si="4"/>
        <v>342.26</v>
      </c>
      <c r="M35" s="983">
        <f t="shared" si="5"/>
        <v>0.0023302597498180947</v>
      </c>
      <c r="N35" s="981">
        <v>49.93</v>
      </c>
      <c r="O35" s="982">
        <v>103.66</v>
      </c>
      <c r="P35" s="982">
        <f t="shared" si="6"/>
        <v>153.59</v>
      </c>
      <c r="Q35" s="983">
        <f t="shared" si="7"/>
        <v>1.228400286476984</v>
      </c>
    </row>
    <row r="36" spans="1:17" s="984" customFormat="1" ht="18" customHeight="1">
      <c r="A36" s="980" t="s">
        <v>313</v>
      </c>
      <c r="B36" s="981">
        <v>14.67</v>
      </c>
      <c r="C36" s="982">
        <v>33.144000000000005</v>
      </c>
      <c r="D36" s="982">
        <f t="shared" si="0"/>
        <v>47.81400000000001</v>
      </c>
      <c r="E36" s="983">
        <f t="shared" si="1"/>
        <v>0.002903095834099372</v>
      </c>
      <c r="F36" s="981">
        <v>99.379</v>
      </c>
      <c r="G36" s="982">
        <v>95.847</v>
      </c>
      <c r="H36" s="982">
        <f t="shared" si="2"/>
        <v>195.226</v>
      </c>
      <c r="I36" s="983">
        <f t="shared" si="8"/>
        <v>-0.7550838515361683</v>
      </c>
      <c r="J36" s="981">
        <v>445.455</v>
      </c>
      <c r="K36" s="982">
        <v>629.3629999999998</v>
      </c>
      <c r="L36" s="982">
        <f t="shared" si="4"/>
        <v>1074.8179999999998</v>
      </c>
      <c r="M36" s="983">
        <f t="shared" si="5"/>
        <v>0.007317843521825467</v>
      </c>
      <c r="N36" s="981">
        <v>255.99400000000003</v>
      </c>
      <c r="O36" s="982">
        <v>386.255</v>
      </c>
      <c r="P36" s="982">
        <f t="shared" si="6"/>
        <v>642.249</v>
      </c>
      <c r="Q36" s="983">
        <f t="shared" si="7"/>
        <v>0.6735222631720714</v>
      </c>
    </row>
    <row r="37" spans="1:17" s="984" customFormat="1" ht="18" customHeight="1">
      <c r="A37" s="980" t="s">
        <v>324</v>
      </c>
      <c r="B37" s="981">
        <v>29.038999999999998</v>
      </c>
      <c r="C37" s="982">
        <v>16.64</v>
      </c>
      <c r="D37" s="982">
        <f t="shared" si="0"/>
        <v>45.679</v>
      </c>
      <c r="E37" s="983">
        <f t="shared" si="1"/>
        <v>0.00277346623595234</v>
      </c>
      <c r="F37" s="981">
        <v>31.868</v>
      </c>
      <c r="G37" s="982">
        <v>18.441</v>
      </c>
      <c r="H37" s="982">
        <f t="shared" si="2"/>
        <v>50.309</v>
      </c>
      <c r="I37" s="983">
        <f t="shared" si="8"/>
        <v>-0.09203124689419384</v>
      </c>
      <c r="J37" s="981">
        <v>210.398</v>
      </c>
      <c r="K37" s="982">
        <v>86.71600000000001</v>
      </c>
      <c r="L37" s="982">
        <f t="shared" si="4"/>
        <v>297.11400000000003</v>
      </c>
      <c r="M37" s="983">
        <f t="shared" si="5"/>
        <v>0.0020228855119133215</v>
      </c>
      <c r="N37" s="981">
        <v>239.0880000000001</v>
      </c>
      <c r="O37" s="982">
        <v>161.67</v>
      </c>
      <c r="P37" s="982">
        <f t="shared" si="6"/>
        <v>400.7580000000001</v>
      </c>
      <c r="Q37" s="983">
        <f t="shared" si="7"/>
        <v>-0.25861991526058126</v>
      </c>
    </row>
    <row r="38" spans="1:17" s="984" customFormat="1" ht="18" customHeight="1">
      <c r="A38" s="980" t="s">
        <v>306</v>
      </c>
      <c r="B38" s="981">
        <v>15.407999999999998</v>
      </c>
      <c r="C38" s="982">
        <v>26.556999999999995</v>
      </c>
      <c r="D38" s="982">
        <f t="shared" si="0"/>
        <v>41.96499999999999</v>
      </c>
      <c r="E38" s="983">
        <f t="shared" si="1"/>
        <v>0.0025479653799719768</v>
      </c>
      <c r="F38" s="981">
        <v>16.209</v>
      </c>
      <c r="G38" s="982">
        <v>18.141</v>
      </c>
      <c r="H38" s="982">
        <f t="shared" si="2"/>
        <v>34.349999999999994</v>
      </c>
      <c r="I38" s="983">
        <f t="shared" si="8"/>
        <v>0.221688500727802</v>
      </c>
      <c r="J38" s="981">
        <v>92.22899999999998</v>
      </c>
      <c r="K38" s="982">
        <v>148.863</v>
      </c>
      <c r="L38" s="982">
        <f t="shared" si="4"/>
        <v>241.09199999999998</v>
      </c>
      <c r="M38" s="983">
        <f t="shared" si="5"/>
        <v>0.0016414625828409513</v>
      </c>
      <c r="N38" s="981">
        <v>101.80800000000002</v>
      </c>
      <c r="O38" s="982">
        <v>151.775</v>
      </c>
      <c r="P38" s="982">
        <f t="shared" si="6"/>
        <v>253.58300000000003</v>
      </c>
      <c r="Q38" s="983">
        <f t="shared" si="7"/>
        <v>-0.04925803385873673</v>
      </c>
    </row>
    <row r="39" spans="1:17" s="984" customFormat="1" ht="18" customHeight="1">
      <c r="A39" s="980" t="s">
        <v>309</v>
      </c>
      <c r="B39" s="981">
        <v>15.756</v>
      </c>
      <c r="C39" s="982">
        <v>15.71</v>
      </c>
      <c r="D39" s="982">
        <f t="shared" si="0"/>
        <v>31.466</v>
      </c>
      <c r="E39" s="983">
        <f t="shared" si="1"/>
        <v>0.0019105034825735315</v>
      </c>
      <c r="F39" s="981">
        <v>46.571000000000005</v>
      </c>
      <c r="G39" s="982">
        <v>58.786</v>
      </c>
      <c r="H39" s="982">
        <f t="shared" si="2"/>
        <v>105.357</v>
      </c>
      <c r="I39" s="983">
        <f t="shared" si="8"/>
        <v>-0.7013392560532286</v>
      </c>
      <c r="J39" s="981">
        <v>177.50699999999998</v>
      </c>
      <c r="K39" s="982">
        <v>201.78899999999996</v>
      </c>
      <c r="L39" s="982">
        <f t="shared" si="4"/>
        <v>379.29599999999994</v>
      </c>
      <c r="M39" s="983">
        <f t="shared" si="5"/>
        <v>0.002582417466449494</v>
      </c>
      <c r="N39" s="981">
        <v>200.748</v>
      </c>
      <c r="O39" s="982">
        <v>241.727</v>
      </c>
      <c r="P39" s="982">
        <f t="shared" si="6"/>
        <v>442.475</v>
      </c>
      <c r="Q39" s="983">
        <f t="shared" si="7"/>
        <v>-0.14278546810554282</v>
      </c>
    </row>
    <row r="40" spans="1:17" s="984" customFormat="1" ht="18" customHeight="1">
      <c r="A40" s="980" t="s">
        <v>352</v>
      </c>
      <c r="B40" s="981">
        <v>6</v>
      </c>
      <c r="C40" s="982">
        <v>25.4</v>
      </c>
      <c r="D40" s="982">
        <f t="shared" si="0"/>
        <v>31.4</v>
      </c>
      <c r="E40" s="983">
        <f t="shared" si="1"/>
        <v>0.0019064961975722647</v>
      </c>
      <c r="F40" s="981">
        <v>7.6</v>
      </c>
      <c r="G40" s="982">
        <v>42.854</v>
      </c>
      <c r="H40" s="982">
        <f t="shared" si="2"/>
        <v>50.454</v>
      </c>
      <c r="I40" s="983">
        <f t="shared" si="8"/>
        <v>-0.3776509295595989</v>
      </c>
      <c r="J40" s="981">
        <v>31.8</v>
      </c>
      <c r="K40" s="982">
        <v>104.8</v>
      </c>
      <c r="L40" s="982">
        <f t="shared" si="4"/>
        <v>136.6</v>
      </c>
      <c r="M40" s="983">
        <f t="shared" si="5"/>
        <v>0.0009300341314356095</v>
      </c>
      <c r="N40" s="981">
        <v>150.776</v>
      </c>
      <c r="O40" s="982">
        <v>344.842</v>
      </c>
      <c r="P40" s="982">
        <f t="shared" si="6"/>
        <v>495.618</v>
      </c>
      <c r="Q40" s="983">
        <f t="shared" si="7"/>
        <v>-0.7243845058089093</v>
      </c>
    </row>
    <row r="41" spans="1:17" s="984" customFormat="1" ht="18" customHeight="1">
      <c r="A41" s="980" t="s">
        <v>312</v>
      </c>
      <c r="B41" s="981">
        <v>8.745</v>
      </c>
      <c r="C41" s="982">
        <v>19.231</v>
      </c>
      <c r="D41" s="982">
        <f t="shared" si="0"/>
        <v>27.976</v>
      </c>
      <c r="E41" s="983">
        <f t="shared" si="1"/>
        <v>0.0016986031090217095</v>
      </c>
      <c r="F41" s="981">
        <v>5.48</v>
      </c>
      <c r="G41" s="982">
        <v>15.741000000000003</v>
      </c>
      <c r="H41" s="982">
        <f t="shared" si="2"/>
        <v>21.221000000000004</v>
      </c>
      <c r="I41" s="983">
        <f t="shared" si="8"/>
        <v>0.31831676169831735</v>
      </c>
      <c r="J41" s="981">
        <v>63.59299999999998</v>
      </c>
      <c r="K41" s="982">
        <v>153.79699999999997</v>
      </c>
      <c r="L41" s="982">
        <f t="shared" si="4"/>
        <v>217.38999999999996</v>
      </c>
      <c r="M41" s="983">
        <f t="shared" si="5"/>
        <v>0.0014800887249838003</v>
      </c>
      <c r="N41" s="981">
        <v>63.14100000000002</v>
      </c>
      <c r="O41" s="982">
        <v>149.99300000000002</v>
      </c>
      <c r="P41" s="982">
        <f t="shared" si="6"/>
        <v>213.13400000000004</v>
      </c>
      <c r="Q41" s="983">
        <f t="shared" si="7"/>
        <v>0.019968658215019364</v>
      </c>
    </row>
    <row r="42" spans="1:17" s="984" customFormat="1" ht="18" customHeight="1">
      <c r="A42" s="980" t="s">
        <v>316</v>
      </c>
      <c r="B42" s="981">
        <v>7.085</v>
      </c>
      <c r="C42" s="982">
        <v>18.791</v>
      </c>
      <c r="D42" s="982">
        <f t="shared" si="0"/>
        <v>25.876</v>
      </c>
      <c r="E42" s="983">
        <f t="shared" si="1"/>
        <v>0.0015710985862541378</v>
      </c>
      <c r="F42" s="981">
        <v>7.662</v>
      </c>
      <c r="G42" s="982">
        <v>19.372999999999998</v>
      </c>
      <c r="H42" s="982">
        <f t="shared" si="2"/>
        <v>27.034999999999997</v>
      </c>
      <c r="I42" s="983">
        <f t="shared" si="8"/>
        <v>-0.04287035324579236</v>
      </c>
      <c r="J42" s="981">
        <v>67.25900000000001</v>
      </c>
      <c r="K42" s="982">
        <v>160.285</v>
      </c>
      <c r="L42" s="982">
        <f t="shared" si="4"/>
        <v>227.544</v>
      </c>
      <c r="M42" s="983">
        <f t="shared" si="5"/>
        <v>0.00154922171598378</v>
      </c>
      <c r="N42" s="981">
        <v>63.23599999999999</v>
      </c>
      <c r="O42" s="982">
        <v>146.346</v>
      </c>
      <c r="P42" s="982">
        <f t="shared" si="6"/>
        <v>209.582</v>
      </c>
      <c r="Q42" s="983">
        <f t="shared" si="7"/>
        <v>0.08570392495538748</v>
      </c>
    </row>
    <row r="43" spans="1:17" s="984" customFormat="1" ht="18" customHeight="1">
      <c r="A43" s="980" t="s">
        <v>325</v>
      </c>
      <c r="B43" s="981">
        <v>10.644</v>
      </c>
      <c r="C43" s="982">
        <v>15.042</v>
      </c>
      <c r="D43" s="982">
        <f t="shared" si="0"/>
        <v>25.686</v>
      </c>
      <c r="E43" s="983">
        <f t="shared" si="1"/>
        <v>0.001559562462765643</v>
      </c>
      <c r="F43" s="981">
        <v>9.59</v>
      </c>
      <c r="G43" s="982">
        <v>15.606</v>
      </c>
      <c r="H43" s="982">
        <f t="shared" si="2"/>
        <v>25.195999999999998</v>
      </c>
      <c r="I43" s="983">
        <f t="shared" si="8"/>
        <v>0.01944753135418331</v>
      </c>
      <c r="J43" s="981">
        <v>82.165</v>
      </c>
      <c r="K43" s="982">
        <v>122.41700000000003</v>
      </c>
      <c r="L43" s="982">
        <f t="shared" si="4"/>
        <v>204.58200000000005</v>
      </c>
      <c r="M43" s="983">
        <f t="shared" si="5"/>
        <v>0.0013928861103759877</v>
      </c>
      <c r="N43" s="981">
        <v>133.286</v>
      </c>
      <c r="O43" s="982">
        <v>126.167</v>
      </c>
      <c r="P43" s="982">
        <f t="shared" si="6"/>
        <v>259.453</v>
      </c>
      <c r="Q43" s="983">
        <f t="shared" si="7"/>
        <v>-0.21148724431785304</v>
      </c>
    </row>
    <row r="44" spans="1:17" s="984" customFormat="1" ht="18" customHeight="1">
      <c r="A44" s="980" t="s">
        <v>308</v>
      </c>
      <c r="B44" s="981">
        <v>10.379</v>
      </c>
      <c r="C44" s="982">
        <v>15.181000000000001</v>
      </c>
      <c r="D44" s="982">
        <f t="shared" si="0"/>
        <v>25.560000000000002</v>
      </c>
      <c r="E44" s="983">
        <f t="shared" si="1"/>
        <v>0.001551912191399589</v>
      </c>
      <c r="F44" s="981">
        <v>50.921</v>
      </c>
      <c r="G44" s="982">
        <v>49.273999999999994</v>
      </c>
      <c r="H44" s="982">
        <f t="shared" si="2"/>
        <v>100.195</v>
      </c>
      <c r="I44" s="983">
        <f t="shared" si="8"/>
        <v>-0.7448974499725535</v>
      </c>
      <c r="J44" s="981">
        <v>76.02</v>
      </c>
      <c r="K44" s="982">
        <v>119.04300000000006</v>
      </c>
      <c r="L44" s="982">
        <f t="shared" si="4"/>
        <v>195.06300000000005</v>
      </c>
      <c r="M44" s="983">
        <f t="shared" si="5"/>
        <v>0.0013280764844818766</v>
      </c>
      <c r="N44" s="981">
        <v>239.64899999999997</v>
      </c>
      <c r="O44" s="982">
        <v>242.31599999999992</v>
      </c>
      <c r="P44" s="982">
        <f t="shared" si="6"/>
        <v>481.9649999999999</v>
      </c>
      <c r="Q44" s="983">
        <f t="shared" si="7"/>
        <v>-0.595275590551181</v>
      </c>
    </row>
    <row r="45" spans="1:17" s="984" customFormat="1" ht="18" customHeight="1">
      <c r="A45" s="980" t="s">
        <v>323</v>
      </c>
      <c r="B45" s="981">
        <v>17.33</v>
      </c>
      <c r="C45" s="982">
        <v>7.791</v>
      </c>
      <c r="D45" s="982">
        <f t="shared" si="0"/>
        <v>25.121</v>
      </c>
      <c r="E45" s="983">
        <f t="shared" si="1"/>
        <v>0.001525257674497225</v>
      </c>
      <c r="F45" s="981">
        <v>26.239</v>
      </c>
      <c r="G45" s="982">
        <v>5.891</v>
      </c>
      <c r="H45" s="982">
        <f t="shared" si="2"/>
        <v>32.13</v>
      </c>
      <c r="I45" s="983">
        <f t="shared" si="8"/>
        <v>-0.21814503579209477</v>
      </c>
      <c r="J45" s="981">
        <v>105.872</v>
      </c>
      <c r="K45" s="982">
        <v>46.13399999999999</v>
      </c>
      <c r="L45" s="982">
        <f t="shared" si="4"/>
        <v>152.006</v>
      </c>
      <c r="M45" s="983">
        <f t="shared" si="5"/>
        <v>0.0010349250965080619</v>
      </c>
      <c r="N45" s="981">
        <v>178.487</v>
      </c>
      <c r="O45" s="982">
        <v>48.675999999999995</v>
      </c>
      <c r="P45" s="982">
        <f t="shared" si="6"/>
        <v>227.16299999999998</v>
      </c>
      <c r="Q45" s="983">
        <f t="shared" si="7"/>
        <v>-0.3308505346381232</v>
      </c>
    </row>
    <row r="46" spans="1:17" s="984" customFormat="1" ht="18" customHeight="1">
      <c r="A46" s="980" t="s">
        <v>353</v>
      </c>
      <c r="B46" s="981">
        <v>12.384</v>
      </c>
      <c r="C46" s="982">
        <v>11.47</v>
      </c>
      <c r="D46" s="982">
        <f t="shared" si="0"/>
        <v>23.854</v>
      </c>
      <c r="E46" s="983">
        <f t="shared" si="1"/>
        <v>0.00144832994576079</v>
      </c>
      <c r="F46" s="981">
        <v>0.275</v>
      </c>
      <c r="G46" s="982">
        <v>0.8460000000000001</v>
      </c>
      <c r="H46" s="982">
        <f t="shared" si="2"/>
        <v>1.121</v>
      </c>
      <c r="I46" s="983">
        <f t="shared" si="8"/>
        <v>20.27921498661909</v>
      </c>
      <c r="J46" s="981">
        <v>17.472</v>
      </c>
      <c r="K46" s="982">
        <v>24.334000000000003</v>
      </c>
      <c r="L46" s="982">
        <f t="shared" si="4"/>
        <v>41.806000000000004</v>
      </c>
      <c r="M46" s="983">
        <f t="shared" si="5"/>
        <v>0.0002846340182928045</v>
      </c>
      <c r="N46" s="981">
        <v>5.458000000000002</v>
      </c>
      <c r="O46" s="982">
        <v>17.425</v>
      </c>
      <c r="P46" s="982">
        <f t="shared" si="6"/>
        <v>22.883000000000003</v>
      </c>
      <c r="Q46" s="983">
        <f t="shared" si="7"/>
        <v>0.826945767600402</v>
      </c>
    </row>
    <row r="47" spans="1:17" s="984" customFormat="1" ht="18" customHeight="1">
      <c r="A47" s="980" t="s">
        <v>322</v>
      </c>
      <c r="B47" s="981">
        <v>4.093999999999999</v>
      </c>
      <c r="C47" s="982">
        <v>16.665</v>
      </c>
      <c r="D47" s="982">
        <f t="shared" si="0"/>
        <v>20.759</v>
      </c>
      <c r="E47" s="983">
        <f t="shared" si="1"/>
        <v>0.0012604125657771543</v>
      </c>
      <c r="F47" s="981">
        <v>4.0489999999999995</v>
      </c>
      <c r="G47" s="982">
        <v>9.888999999999998</v>
      </c>
      <c r="H47" s="982">
        <f t="shared" si="2"/>
        <v>13.937999999999997</v>
      </c>
      <c r="I47" s="983">
        <f t="shared" si="8"/>
        <v>0.4893815468503375</v>
      </c>
      <c r="J47" s="981">
        <v>29.39</v>
      </c>
      <c r="K47" s="982">
        <v>87.42</v>
      </c>
      <c r="L47" s="982">
        <f t="shared" si="4"/>
        <v>116.81</v>
      </c>
      <c r="M47" s="983">
        <f t="shared" si="5"/>
        <v>0.0007952949260102017</v>
      </c>
      <c r="N47" s="981">
        <v>35.32399999999999</v>
      </c>
      <c r="O47" s="982">
        <v>87.17300000000003</v>
      </c>
      <c r="P47" s="982">
        <f t="shared" si="6"/>
        <v>122.49700000000001</v>
      </c>
      <c r="Q47" s="983">
        <f t="shared" si="7"/>
        <v>-0.046425626750042914</v>
      </c>
    </row>
    <row r="48" spans="1:17" s="984" customFormat="1" ht="18" customHeight="1" thickBot="1">
      <c r="A48" s="986" t="s">
        <v>266</v>
      </c>
      <c r="B48" s="987">
        <v>88.97300000000001</v>
      </c>
      <c r="C48" s="988">
        <v>139.94699999999997</v>
      </c>
      <c r="D48" s="989">
        <f t="shared" si="0"/>
        <v>228.92</v>
      </c>
      <c r="E48" s="990">
        <f t="shared" si="1"/>
        <v>0.013899207310453594</v>
      </c>
      <c r="F48" s="987">
        <v>346.456</v>
      </c>
      <c r="G48" s="988">
        <v>398.43199999999996</v>
      </c>
      <c r="H48" s="989">
        <f t="shared" si="2"/>
        <v>744.8879999999999</v>
      </c>
      <c r="I48" s="990">
        <f t="shared" si="8"/>
        <v>-0.692678630881421</v>
      </c>
      <c r="J48" s="987">
        <v>2418.3639999999996</v>
      </c>
      <c r="K48" s="988">
        <v>2728.2349999999997</v>
      </c>
      <c r="L48" s="989">
        <f t="shared" si="4"/>
        <v>5146.598999999999</v>
      </c>
      <c r="M48" s="990">
        <f t="shared" si="5"/>
        <v>0.03504035674093979</v>
      </c>
      <c r="N48" s="987">
        <v>3083.466999999999</v>
      </c>
      <c r="O48" s="988">
        <v>3691.999</v>
      </c>
      <c r="P48" s="989">
        <f t="shared" si="6"/>
        <v>6775.4659999999985</v>
      </c>
      <c r="Q48" s="990">
        <f t="shared" si="7"/>
        <v>-0.2404066377131845</v>
      </c>
    </row>
    <row r="49" ht="17.25">
      <c r="A49" s="950" t="s">
        <v>355</v>
      </c>
    </row>
    <row r="50" spans="1:2" ht="13.5">
      <c r="A50" s="991" t="s">
        <v>354</v>
      </c>
      <c r="B50" s="991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49:Q65536 I49:I65536 Q3:Q6 I3:I6">
    <cfRule type="cellIs" priority="1" dxfId="0" operator="lessThan" stopIfTrue="1">
      <formula>0</formula>
    </cfRule>
  </conditionalFormatting>
  <conditionalFormatting sqref="I7:I48 Q7:Q4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4"/>
  <sheetViews>
    <sheetView showGridLines="0" zoomScale="90" zoomScaleNormal="90" zoomScalePageLayoutView="0" workbookViewId="0" topLeftCell="A1">
      <selection activeCell="P1" sqref="P1:Q1"/>
    </sheetView>
  </sheetViews>
  <sheetFormatPr defaultColWidth="9.00390625" defaultRowHeight="12.75"/>
  <cols>
    <col min="1" max="1" width="23.00390625" style="992" customWidth="1"/>
    <col min="2" max="2" width="9.8515625" style="992" customWidth="1"/>
    <col min="3" max="3" width="10.140625" style="992" customWidth="1"/>
    <col min="4" max="4" width="9.421875" style="992" customWidth="1"/>
    <col min="5" max="5" width="9.7109375" style="992" customWidth="1"/>
    <col min="6" max="6" width="9.421875" style="992" customWidth="1"/>
    <col min="7" max="7" width="10.421875" style="992" customWidth="1"/>
    <col min="8" max="9" width="9.00390625" style="992" customWidth="1"/>
    <col min="10" max="10" width="11.7109375" style="992" customWidth="1"/>
    <col min="11" max="11" width="11.00390625" style="992" customWidth="1"/>
    <col min="12" max="12" width="12.140625" style="992" customWidth="1"/>
    <col min="13" max="13" width="9.7109375" style="992" customWidth="1"/>
    <col min="14" max="14" width="11.28125" style="992" customWidth="1"/>
    <col min="15" max="15" width="11.140625" style="992" customWidth="1"/>
    <col min="16" max="16" width="11.421875" style="992" customWidth="1"/>
    <col min="17" max="16384" width="9.00390625" style="992" customWidth="1"/>
  </cols>
  <sheetData>
    <row r="1" spans="16:17" ht="18.75" thickBot="1">
      <c r="P1" s="993" t="s">
        <v>45</v>
      </c>
      <c r="Q1" s="994"/>
    </row>
    <row r="2" ht="4.5" customHeight="1" thickBot="1"/>
    <row r="3" spans="1:17" ht="24" customHeight="1" thickBot="1">
      <c r="A3" s="995" t="s">
        <v>356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.75" customHeight="1" thickBot="1">
      <c r="A4" s="998" t="s">
        <v>293</v>
      </c>
      <c r="B4" s="999" t="s">
        <v>84</v>
      </c>
      <c r="C4" s="1000"/>
      <c r="D4" s="1000"/>
      <c r="E4" s="1000"/>
      <c r="F4" s="1000"/>
      <c r="G4" s="1000"/>
      <c r="H4" s="1000"/>
      <c r="I4" s="1001"/>
      <c r="J4" s="999" t="s">
        <v>85</v>
      </c>
      <c r="K4" s="1000"/>
      <c r="L4" s="1000"/>
      <c r="M4" s="1000"/>
      <c r="N4" s="1000"/>
      <c r="O4" s="1000"/>
      <c r="P4" s="1000"/>
      <c r="Q4" s="1001"/>
    </row>
    <row r="5" spans="1:17" s="1009" customFormat="1" ht="24" customHeight="1">
      <c r="A5" s="1002"/>
      <c r="B5" s="1003" t="s">
        <v>86</v>
      </c>
      <c r="C5" s="1004"/>
      <c r="D5" s="1004"/>
      <c r="E5" s="1005" t="s">
        <v>87</v>
      </c>
      <c r="F5" s="1003" t="s">
        <v>88</v>
      </c>
      <c r="G5" s="1004"/>
      <c r="H5" s="1004"/>
      <c r="I5" s="1006" t="s">
        <v>89</v>
      </c>
      <c r="J5" s="1007" t="s">
        <v>254</v>
      </c>
      <c r="K5" s="1008"/>
      <c r="L5" s="1008"/>
      <c r="M5" s="1005" t="s">
        <v>87</v>
      </c>
      <c r="N5" s="1007" t="s">
        <v>255</v>
      </c>
      <c r="O5" s="1008"/>
      <c r="P5" s="1008"/>
      <c r="Q5" s="1005" t="s">
        <v>89</v>
      </c>
    </row>
    <row r="6" spans="1:17" s="1015" customFormat="1" ht="14.25" thickBot="1">
      <c r="A6" s="1010"/>
      <c r="B6" s="1011" t="s">
        <v>56</v>
      </c>
      <c r="C6" s="1012" t="s">
        <v>57</v>
      </c>
      <c r="D6" s="1012" t="s">
        <v>58</v>
      </c>
      <c r="E6" s="1013"/>
      <c r="F6" s="1011" t="s">
        <v>56</v>
      </c>
      <c r="G6" s="1012" t="s">
        <v>57</v>
      </c>
      <c r="H6" s="1012" t="s">
        <v>58</v>
      </c>
      <c r="I6" s="1014"/>
      <c r="J6" s="1011" t="s">
        <v>56</v>
      </c>
      <c r="K6" s="1012" t="s">
        <v>57</v>
      </c>
      <c r="L6" s="1012" t="s">
        <v>58</v>
      </c>
      <c r="M6" s="1013"/>
      <c r="N6" s="1011" t="s">
        <v>56</v>
      </c>
      <c r="O6" s="1012" t="s">
        <v>57</v>
      </c>
      <c r="P6" s="1012" t="s">
        <v>58</v>
      </c>
      <c r="Q6" s="1013"/>
    </row>
    <row r="7" spans="1:17" s="1021" customFormat="1" ht="18" customHeight="1" thickBot="1">
      <c r="A7" s="1016" t="s">
        <v>49</v>
      </c>
      <c r="B7" s="1017">
        <f>SUM(B8:B22)</f>
        <v>225784</v>
      </c>
      <c r="C7" s="1018">
        <f>SUM(C8:C22)</f>
        <v>199427</v>
      </c>
      <c r="D7" s="1019">
        <f aca="true" t="shared" si="0" ref="D7:D22">C7+B7</f>
        <v>425211</v>
      </c>
      <c r="E7" s="1020">
        <f aca="true" t="shared" si="1" ref="E7:E22">D7/$D$7</f>
        <v>1</v>
      </c>
      <c r="F7" s="1017">
        <f>SUM(F8:F22)</f>
        <v>212925</v>
      </c>
      <c r="G7" s="1018">
        <f>SUM(G8:G22)</f>
        <v>186143</v>
      </c>
      <c r="H7" s="1019">
        <f aca="true" t="shared" si="2" ref="H7:H22">G7+F7</f>
        <v>399068</v>
      </c>
      <c r="I7" s="1020">
        <f aca="true" t="shared" si="3" ref="I7:I22">(D7/H7-1)</f>
        <v>0.06551013862299149</v>
      </c>
      <c r="J7" s="1017">
        <f>SUM(J8:J22)</f>
        <v>2077836</v>
      </c>
      <c r="K7" s="1018">
        <f>SUM(K8:K22)</f>
        <v>1989988</v>
      </c>
      <c r="L7" s="1019">
        <f aca="true" t="shared" si="4" ref="L7:L22">K7+J7</f>
        <v>4067824</v>
      </c>
      <c r="M7" s="1020">
        <f aca="true" t="shared" si="5" ref="M7:M22">L7/$L$7</f>
        <v>1</v>
      </c>
      <c r="N7" s="1017">
        <f>SUM(N8:N22)</f>
        <v>2036771</v>
      </c>
      <c r="O7" s="1018">
        <f>SUM(O8:O22)</f>
        <v>1894581</v>
      </c>
      <c r="P7" s="1019">
        <f aca="true" t="shared" si="6" ref="P7:P22">O7+N7</f>
        <v>3931352</v>
      </c>
      <c r="Q7" s="1020">
        <f aca="true" t="shared" si="7" ref="Q7:Q22">(L7/P7-1)</f>
        <v>0.03471375750632344</v>
      </c>
    </row>
    <row r="8" spans="1:17" s="1026" customFormat="1" ht="18.75" customHeight="1" thickTop="1">
      <c r="A8" s="1022" t="s">
        <v>294</v>
      </c>
      <c r="B8" s="1023">
        <v>139924</v>
      </c>
      <c r="C8" s="1024">
        <v>123348</v>
      </c>
      <c r="D8" s="1024">
        <f t="shared" si="0"/>
        <v>263272</v>
      </c>
      <c r="E8" s="1025">
        <f t="shared" si="1"/>
        <v>0.6191561366004172</v>
      </c>
      <c r="F8" s="1023">
        <v>139101</v>
      </c>
      <c r="G8" s="1024">
        <v>124985</v>
      </c>
      <c r="H8" s="1024">
        <f t="shared" si="2"/>
        <v>264086</v>
      </c>
      <c r="I8" s="1025">
        <f t="shared" si="3"/>
        <v>-0.0030823292412319736</v>
      </c>
      <c r="J8" s="1023">
        <v>1269139</v>
      </c>
      <c r="K8" s="1024">
        <v>1242988</v>
      </c>
      <c r="L8" s="1024">
        <f t="shared" si="4"/>
        <v>2512127</v>
      </c>
      <c r="M8" s="1025">
        <f t="shared" si="5"/>
        <v>0.6175603959266674</v>
      </c>
      <c r="N8" s="1024">
        <v>1266943</v>
      </c>
      <c r="O8" s="1024">
        <v>1219629</v>
      </c>
      <c r="P8" s="1024">
        <f t="shared" si="6"/>
        <v>2486572</v>
      </c>
      <c r="Q8" s="1025">
        <f t="shared" si="7"/>
        <v>0.010277200901481987</v>
      </c>
    </row>
    <row r="9" spans="1:17" s="1026" customFormat="1" ht="18.75" customHeight="1">
      <c r="A9" s="1022" t="s">
        <v>296</v>
      </c>
      <c r="B9" s="1023">
        <v>28493</v>
      </c>
      <c r="C9" s="1024">
        <v>25065</v>
      </c>
      <c r="D9" s="1024">
        <f t="shared" si="0"/>
        <v>53558</v>
      </c>
      <c r="E9" s="1025">
        <f t="shared" si="1"/>
        <v>0.1259562899360553</v>
      </c>
      <c r="F9" s="1023">
        <v>23279</v>
      </c>
      <c r="G9" s="1024">
        <v>17660</v>
      </c>
      <c r="H9" s="1024">
        <f t="shared" si="2"/>
        <v>40939</v>
      </c>
      <c r="I9" s="1025">
        <f t="shared" si="3"/>
        <v>0.30823908742275097</v>
      </c>
      <c r="J9" s="1023">
        <v>276331</v>
      </c>
      <c r="K9" s="1024">
        <v>258719</v>
      </c>
      <c r="L9" s="1024">
        <f t="shared" si="4"/>
        <v>535050</v>
      </c>
      <c r="M9" s="1025">
        <f t="shared" si="5"/>
        <v>0.13153223934958838</v>
      </c>
      <c r="N9" s="1024">
        <v>237313</v>
      </c>
      <c r="O9" s="1024">
        <v>203399</v>
      </c>
      <c r="P9" s="1024">
        <f t="shared" si="6"/>
        <v>440712</v>
      </c>
      <c r="Q9" s="1025">
        <f t="shared" si="7"/>
        <v>0.2140581604313021</v>
      </c>
    </row>
    <row r="10" spans="1:17" s="1026" customFormat="1" ht="18.75" customHeight="1">
      <c r="A10" s="1022" t="s">
        <v>295</v>
      </c>
      <c r="B10" s="1023">
        <v>23966</v>
      </c>
      <c r="C10" s="1024">
        <v>21046</v>
      </c>
      <c r="D10" s="1024">
        <f t="shared" si="0"/>
        <v>45012</v>
      </c>
      <c r="E10" s="1025">
        <f t="shared" si="1"/>
        <v>0.10585803283546287</v>
      </c>
      <c r="F10" s="1023">
        <v>18542</v>
      </c>
      <c r="G10" s="1024">
        <v>15802</v>
      </c>
      <c r="H10" s="1024">
        <f t="shared" si="2"/>
        <v>34344</v>
      </c>
      <c r="I10" s="1025">
        <f t="shared" si="3"/>
        <v>0.3106219426974144</v>
      </c>
      <c r="J10" s="1023">
        <v>210636</v>
      </c>
      <c r="K10" s="1024">
        <v>192430</v>
      </c>
      <c r="L10" s="1024">
        <f t="shared" si="4"/>
        <v>403066</v>
      </c>
      <c r="M10" s="1025">
        <f t="shared" si="5"/>
        <v>0.09908639115163291</v>
      </c>
      <c r="N10" s="1024">
        <v>214575</v>
      </c>
      <c r="O10" s="1024">
        <v>182277</v>
      </c>
      <c r="P10" s="1024">
        <f t="shared" si="6"/>
        <v>396852</v>
      </c>
      <c r="Q10" s="1025">
        <f t="shared" si="7"/>
        <v>0.015658230272242557</v>
      </c>
    </row>
    <row r="11" spans="1:17" s="1026" customFormat="1" ht="18.75" customHeight="1">
      <c r="A11" s="1022" t="s">
        <v>297</v>
      </c>
      <c r="B11" s="1023">
        <v>11483</v>
      </c>
      <c r="C11" s="1024">
        <v>11407</v>
      </c>
      <c r="D11" s="1024">
        <f t="shared" si="0"/>
        <v>22890</v>
      </c>
      <c r="E11" s="1025">
        <f t="shared" si="1"/>
        <v>0.05383209747631176</v>
      </c>
      <c r="F11" s="1023">
        <v>11161</v>
      </c>
      <c r="G11" s="1024">
        <v>10659</v>
      </c>
      <c r="H11" s="1024">
        <f t="shared" si="2"/>
        <v>21820</v>
      </c>
      <c r="I11" s="1025">
        <f t="shared" si="3"/>
        <v>0.04903758020164983</v>
      </c>
      <c r="J11" s="1023">
        <v>111042</v>
      </c>
      <c r="K11" s="1024">
        <v>110598</v>
      </c>
      <c r="L11" s="1024">
        <f t="shared" si="4"/>
        <v>221640</v>
      </c>
      <c r="M11" s="1025">
        <f t="shared" si="5"/>
        <v>0.05448613312670361</v>
      </c>
      <c r="N11" s="1024">
        <v>97355</v>
      </c>
      <c r="O11" s="1024">
        <v>97082</v>
      </c>
      <c r="P11" s="1024">
        <f t="shared" si="6"/>
        <v>194437</v>
      </c>
      <c r="Q11" s="1025">
        <f t="shared" si="7"/>
        <v>0.13990649927740084</v>
      </c>
    </row>
    <row r="12" spans="1:17" s="1026" customFormat="1" ht="18.75" customHeight="1">
      <c r="A12" s="1022" t="s">
        <v>298</v>
      </c>
      <c r="B12" s="1023">
        <v>7315</v>
      </c>
      <c r="C12" s="1024">
        <v>6722</v>
      </c>
      <c r="D12" s="1024">
        <f t="shared" si="0"/>
        <v>14037</v>
      </c>
      <c r="E12" s="1025">
        <f t="shared" si="1"/>
        <v>0.033011845883573095</v>
      </c>
      <c r="F12" s="1023">
        <v>7081</v>
      </c>
      <c r="G12" s="1024">
        <v>6397</v>
      </c>
      <c r="H12" s="1024">
        <f t="shared" si="2"/>
        <v>13478</v>
      </c>
      <c r="I12" s="1025">
        <f t="shared" si="3"/>
        <v>0.041474996290250754</v>
      </c>
      <c r="J12" s="1023">
        <v>74140</v>
      </c>
      <c r="K12" s="1024">
        <v>68771</v>
      </c>
      <c r="L12" s="1024">
        <f t="shared" si="4"/>
        <v>142911</v>
      </c>
      <c r="M12" s="1025">
        <f t="shared" si="5"/>
        <v>0.03513205094419031</v>
      </c>
      <c r="N12" s="1024">
        <v>87107</v>
      </c>
      <c r="O12" s="1024">
        <v>83160</v>
      </c>
      <c r="P12" s="1024">
        <f t="shared" si="6"/>
        <v>170267</v>
      </c>
      <c r="Q12" s="1025">
        <f t="shared" si="7"/>
        <v>-0.16066530801623335</v>
      </c>
    </row>
    <row r="13" spans="1:17" s="1026" customFormat="1" ht="18.75" customHeight="1">
      <c r="A13" s="1022" t="s">
        <v>304</v>
      </c>
      <c r="B13" s="1023">
        <v>6135</v>
      </c>
      <c r="C13" s="1024">
        <v>4884</v>
      </c>
      <c r="D13" s="1024">
        <f t="shared" si="0"/>
        <v>11019</v>
      </c>
      <c r="E13" s="1025">
        <f t="shared" si="1"/>
        <v>0.025914193188793327</v>
      </c>
      <c r="F13" s="1023">
        <v>4406</v>
      </c>
      <c r="G13" s="1024">
        <v>3475</v>
      </c>
      <c r="H13" s="1024">
        <f t="shared" si="2"/>
        <v>7881</v>
      </c>
      <c r="I13" s="1025">
        <f t="shared" si="3"/>
        <v>0.39817282070803195</v>
      </c>
      <c r="J13" s="1023">
        <v>54127</v>
      </c>
      <c r="K13" s="1024">
        <v>48753</v>
      </c>
      <c r="L13" s="1024">
        <f t="shared" si="4"/>
        <v>102880</v>
      </c>
      <c r="M13" s="1025">
        <f t="shared" si="5"/>
        <v>0.025291163039502202</v>
      </c>
      <c r="N13" s="1024">
        <v>45749</v>
      </c>
      <c r="O13" s="1024">
        <v>37857</v>
      </c>
      <c r="P13" s="1024">
        <f t="shared" si="6"/>
        <v>83606</v>
      </c>
      <c r="Q13" s="1025">
        <f t="shared" si="7"/>
        <v>0.23053369375403676</v>
      </c>
    </row>
    <row r="14" spans="1:17" s="1026" customFormat="1" ht="18.75" customHeight="1">
      <c r="A14" s="1022" t="s">
        <v>301</v>
      </c>
      <c r="B14" s="1023">
        <v>2819</v>
      </c>
      <c r="C14" s="1024">
        <v>2533</v>
      </c>
      <c r="D14" s="1024">
        <f t="shared" si="0"/>
        <v>5352</v>
      </c>
      <c r="E14" s="1025">
        <f t="shared" si="1"/>
        <v>0.012586692253963326</v>
      </c>
      <c r="F14" s="1023">
        <v>3327</v>
      </c>
      <c r="G14" s="1024">
        <v>2604</v>
      </c>
      <c r="H14" s="1024">
        <f t="shared" si="2"/>
        <v>5931</v>
      </c>
      <c r="I14" s="1025">
        <f t="shared" si="3"/>
        <v>-0.09762266059686397</v>
      </c>
      <c r="J14" s="1023">
        <v>25035</v>
      </c>
      <c r="K14" s="1024">
        <v>21468</v>
      </c>
      <c r="L14" s="1024">
        <f t="shared" si="4"/>
        <v>46503</v>
      </c>
      <c r="M14" s="1025">
        <f t="shared" si="5"/>
        <v>0.011431910525135798</v>
      </c>
      <c r="N14" s="1024">
        <v>30109</v>
      </c>
      <c r="O14" s="1024">
        <v>25452</v>
      </c>
      <c r="P14" s="1024">
        <f t="shared" si="6"/>
        <v>55561</v>
      </c>
      <c r="Q14" s="1025">
        <f t="shared" si="7"/>
        <v>-0.16302802325372112</v>
      </c>
    </row>
    <row r="15" spans="1:17" s="1026" customFormat="1" ht="18.75" customHeight="1">
      <c r="A15" s="1022" t="s">
        <v>299</v>
      </c>
      <c r="B15" s="1023">
        <v>1934</v>
      </c>
      <c r="C15" s="1024">
        <v>2073</v>
      </c>
      <c r="D15" s="1024">
        <f t="shared" si="0"/>
        <v>4007</v>
      </c>
      <c r="E15" s="1025">
        <f t="shared" si="1"/>
        <v>0.009423556775342123</v>
      </c>
      <c r="F15" s="1023">
        <v>2084</v>
      </c>
      <c r="G15" s="1024">
        <v>1752</v>
      </c>
      <c r="H15" s="1024">
        <f t="shared" si="2"/>
        <v>3836</v>
      </c>
      <c r="I15" s="1025">
        <f t="shared" si="3"/>
        <v>0.04457768508863391</v>
      </c>
      <c r="J15" s="1023">
        <v>20558</v>
      </c>
      <c r="K15" s="1024">
        <v>19851</v>
      </c>
      <c r="L15" s="1024">
        <f t="shared" si="4"/>
        <v>40409</v>
      </c>
      <c r="M15" s="1025">
        <f t="shared" si="5"/>
        <v>0.009933812278997322</v>
      </c>
      <c r="N15" s="1024">
        <v>19708</v>
      </c>
      <c r="O15" s="1024">
        <v>17836</v>
      </c>
      <c r="P15" s="1024">
        <f t="shared" si="6"/>
        <v>37544</v>
      </c>
      <c r="Q15" s="1025">
        <f t="shared" si="7"/>
        <v>0.07631046239079486</v>
      </c>
    </row>
    <row r="16" spans="1:17" s="1026" customFormat="1" ht="18.75" customHeight="1">
      <c r="A16" s="1022" t="s">
        <v>303</v>
      </c>
      <c r="B16" s="1023">
        <v>714</v>
      </c>
      <c r="C16" s="1024">
        <v>661</v>
      </c>
      <c r="D16" s="1024">
        <f t="shared" si="0"/>
        <v>1375</v>
      </c>
      <c r="E16" s="1025">
        <f t="shared" si="1"/>
        <v>0.0032336886863227905</v>
      </c>
      <c r="F16" s="1023">
        <v>1094</v>
      </c>
      <c r="G16" s="1024">
        <v>947</v>
      </c>
      <c r="H16" s="1024">
        <f t="shared" si="2"/>
        <v>2041</v>
      </c>
      <c r="I16" s="1025">
        <f t="shared" si="3"/>
        <v>-0.32631063204311617</v>
      </c>
      <c r="J16" s="1023">
        <v>6999</v>
      </c>
      <c r="K16" s="1024">
        <v>6598</v>
      </c>
      <c r="L16" s="1024">
        <f t="shared" si="4"/>
        <v>13597</v>
      </c>
      <c r="M16" s="1025">
        <f t="shared" si="5"/>
        <v>0.0033425733266729337</v>
      </c>
      <c r="N16" s="1024">
        <v>8361</v>
      </c>
      <c r="O16" s="1024">
        <v>7038</v>
      </c>
      <c r="P16" s="1024">
        <f t="shared" si="6"/>
        <v>15399</v>
      </c>
      <c r="Q16" s="1025">
        <f t="shared" si="7"/>
        <v>-0.11702058575232155</v>
      </c>
    </row>
    <row r="17" spans="1:17" s="1026" customFormat="1" ht="18.75" customHeight="1">
      <c r="A17" s="1022" t="s">
        <v>308</v>
      </c>
      <c r="B17" s="1023">
        <v>877</v>
      </c>
      <c r="C17" s="1024">
        <v>314</v>
      </c>
      <c r="D17" s="1024">
        <f t="shared" si="0"/>
        <v>1191</v>
      </c>
      <c r="E17" s="1025">
        <f t="shared" si="1"/>
        <v>0.0028009623457530496</v>
      </c>
      <c r="F17" s="1023">
        <v>762</v>
      </c>
      <c r="G17" s="1024">
        <v>446</v>
      </c>
      <c r="H17" s="1024">
        <f t="shared" si="2"/>
        <v>1208</v>
      </c>
      <c r="I17" s="1025">
        <f t="shared" si="3"/>
        <v>-0.01407284768211925</v>
      </c>
      <c r="J17" s="1023">
        <v>8758</v>
      </c>
      <c r="K17" s="1024">
        <v>4684</v>
      </c>
      <c r="L17" s="1024">
        <f t="shared" si="4"/>
        <v>13442</v>
      </c>
      <c r="M17" s="1025">
        <f t="shared" si="5"/>
        <v>0.003304469416572595</v>
      </c>
      <c r="N17" s="1024">
        <v>9068</v>
      </c>
      <c r="O17" s="1024">
        <v>5260</v>
      </c>
      <c r="P17" s="1024">
        <f t="shared" si="6"/>
        <v>14328</v>
      </c>
      <c r="Q17" s="1025">
        <f t="shared" si="7"/>
        <v>-0.06183696259073146</v>
      </c>
    </row>
    <row r="18" spans="1:17" s="1026" customFormat="1" ht="18.75" customHeight="1">
      <c r="A18" s="1022" t="s">
        <v>306</v>
      </c>
      <c r="B18" s="1023">
        <v>687</v>
      </c>
      <c r="C18" s="1024">
        <v>446</v>
      </c>
      <c r="D18" s="1024">
        <f t="shared" si="0"/>
        <v>1133</v>
      </c>
      <c r="E18" s="1025">
        <f t="shared" si="1"/>
        <v>0.002664559477529979</v>
      </c>
      <c r="F18" s="1023">
        <v>657</v>
      </c>
      <c r="G18" s="1024">
        <v>438</v>
      </c>
      <c r="H18" s="1024">
        <f t="shared" si="2"/>
        <v>1095</v>
      </c>
      <c r="I18" s="1025">
        <f t="shared" si="3"/>
        <v>0.034703196347031895</v>
      </c>
      <c r="J18" s="1023">
        <v>6759</v>
      </c>
      <c r="K18" s="1024">
        <v>4260</v>
      </c>
      <c r="L18" s="1024">
        <f t="shared" si="4"/>
        <v>11019</v>
      </c>
      <c r="M18" s="1025">
        <f t="shared" si="5"/>
        <v>0.0027088192606169784</v>
      </c>
      <c r="N18" s="1024">
        <v>6776</v>
      </c>
      <c r="O18" s="1024">
        <v>4686</v>
      </c>
      <c r="P18" s="1024">
        <f t="shared" si="6"/>
        <v>11462</v>
      </c>
      <c r="Q18" s="1025">
        <f t="shared" si="7"/>
        <v>-0.03864945035770373</v>
      </c>
    </row>
    <row r="19" spans="1:17" s="1026" customFormat="1" ht="18.75" customHeight="1">
      <c r="A19" s="1022" t="s">
        <v>302</v>
      </c>
      <c r="B19" s="1023">
        <v>518</v>
      </c>
      <c r="C19" s="1024">
        <v>316</v>
      </c>
      <c r="D19" s="1024">
        <f t="shared" si="0"/>
        <v>834</v>
      </c>
      <c r="E19" s="1025">
        <f t="shared" si="1"/>
        <v>0.0019613791741041504</v>
      </c>
      <c r="F19" s="1023">
        <v>435</v>
      </c>
      <c r="G19" s="1024">
        <v>275</v>
      </c>
      <c r="H19" s="1024">
        <f t="shared" si="2"/>
        <v>710</v>
      </c>
      <c r="I19" s="1025">
        <f t="shared" si="3"/>
        <v>0.17464788732394365</v>
      </c>
      <c r="J19" s="1023">
        <v>4655</v>
      </c>
      <c r="K19" s="1024">
        <v>3539</v>
      </c>
      <c r="L19" s="1024">
        <f t="shared" si="4"/>
        <v>8194</v>
      </c>
      <c r="M19" s="1025">
        <f t="shared" si="5"/>
        <v>0.002014344770078548</v>
      </c>
      <c r="N19" s="1024">
        <v>4065</v>
      </c>
      <c r="O19" s="1024">
        <v>3159</v>
      </c>
      <c r="P19" s="1024">
        <f t="shared" si="6"/>
        <v>7224</v>
      </c>
      <c r="Q19" s="1025">
        <f t="shared" si="7"/>
        <v>0.13427464008859347</v>
      </c>
    </row>
    <row r="20" spans="1:17" s="1026" customFormat="1" ht="18.75" customHeight="1">
      <c r="A20" s="1022" t="s">
        <v>305</v>
      </c>
      <c r="B20" s="1023">
        <v>213</v>
      </c>
      <c r="C20" s="1024">
        <v>135</v>
      </c>
      <c r="D20" s="1024">
        <f t="shared" si="0"/>
        <v>348</v>
      </c>
      <c r="E20" s="1025">
        <f t="shared" si="1"/>
        <v>0.0008184172093384226</v>
      </c>
      <c r="F20" s="1023">
        <v>308</v>
      </c>
      <c r="G20" s="1024">
        <v>167</v>
      </c>
      <c r="H20" s="1024">
        <f t="shared" si="2"/>
        <v>475</v>
      </c>
      <c r="I20" s="1025">
        <f t="shared" si="3"/>
        <v>-0.2673684210526316</v>
      </c>
      <c r="J20" s="1023">
        <v>2302</v>
      </c>
      <c r="K20" s="1024">
        <v>1616</v>
      </c>
      <c r="L20" s="1024">
        <f t="shared" si="4"/>
        <v>3918</v>
      </c>
      <c r="M20" s="1025">
        <f t="shared" si="5"/>
        <v>0.0009631685146653346</v>
      </c>
      <c r="N20" s="1024">
        <v>2486</v>
      </c>
      <c r="O20" s="1024">
        <v>1995</v>
      </c>
      <c r="P20" s="1024">
        <f t="shared" si="6"/>
        <v>4481</v>
      </c>
      <c r="Q20" s="1025">
        <f t="shared" si="7"/>
        <v>-0.12564159785762108</v>
      </c>
    </row>
    <row r="21" spans="1:17" s="1026" customFormat="1" ht="18.75" customHeight="1">
      <c r="A21" s="1022" t="s">
        <v>312</v>
      </c>
      <c r="B21" s="1023">
        <v>206</v>
      </c>
      <c r="C21" s="1024">
        <v>137</v>
      </c>
      <c r="D21" s="1024">
        <f t="shared" si="0"/>
        <v>343</v>
      </c>
      <c r="E21" s="1025">
        <f t="shared" si="1"/>
        <v>0.0008066583413881579</v>
      </c>
      <c r="F21" s="1023">
        <v>155</v>
      </c>
      <c r="G21" s="1024">
        <v>120</v>
      </c>
      <c r="H21" s="1024">
        <f t="shared" si="2"/>
        <v>275</v>
      </c>
      <c r="I21" s="1025">
        <f t="shared" si="3"/>
        <v>0.2472727272727273</v>
      </c>
      <c r="J21" s="1023">
        <v>1382</v>
      </c>
      <c r="K21" s="1024">
        <v>1026</v>
      </c>
      <c r="L21" s="1024">
        <f t="shared" si="4"/>
        <v>2408</v>
      </c>
      <c r="M21" s="1025">
        <f t="shared" si="5"/>
        <v>0.0005919626807846161</v>
      </c>
      <c r="N21" s="1024">
        <v>1783</v>
      </c>
      <c r="O21" s="1024">
        <v>1452</v>
      </c>
      <c r="P21" s="1024">
        <f t="shared" si="6"/>
        <v>3235</v>
      </c>
      <c r="Q21" s="1025">
        <f t="shared" si="7"/>
        <v>-0.25564142194744977</v>
      </c>
    </row>
    <row r="22" spans="1:17" s="1026" customFormat="1" ht="18.75" customHeight="1" thickBot="1">
      <c r="A22" s="1027" t="s">
        <v>266</v>
      </c>
      <c r="B22" s="1028">
        <v>500</v>
      </c>
      <c r="C22" s="1029">
        <v>340</v>
      </c>
      <c r="D22" s="1029">
        <f t="shared" si="0"/>
        <v>840</v>
      </c>
      <c r="E22" s="1030">
        <f t="shared" si="1"/>
        <v>0.001975489815644468</v>
      </c>
      <c r="F22" s="1028">
        <v>533</v>
      </c>
      <c r="G22" s="1029">
        <v>416</v>
      </c>
      <c r="H22" s="1029">
        <f t="shared" si="2"/>
        <v>949</v>
      </c>
      <c r="I22" s="1030">
        <f t="shared" si="3"/>
        <v>-0.11485774499473134</v>
      </c>
      <c r="J22" s="1028">
        <v>5973</v>
      </c>
      <c r="K22" s="1029">
        <v>4687</v>
      </c>
      <c r="L22" s="1029">
        <f t="shared" si="4"/>
        <v>10660</v>
      </c>
      <c r="M22" s="1030">
        <f t="shared" si="5"/>
        <v>0.002620565688191033</v>
      </c>
      <c r="N22" s="1028">
        <v>5373</v>
      </c>
      <c r="O22" s="1029">
        <v>4299</v>
      </c>
      <c r="P22" s="1029">
        <f t="shared" si="6"/>
        <v>9672</v>
      </c>
      <c r="Q22" s="1030">
        <f t="shared" si="7"/>
        <v>0.10215053763440851</v>
      </c>
    </row>
    <row r="23" ht="14.25">
      <c r="A23" s="255" t="s">
        <v>343</v>
      </c>
    </row>
    <row r="24" spans="1:5" ht="13.5">
      <c r="A24" s="1031" t="s">
        <v>344</v>
      </c>
      <c r="B24" s="1032"/>
      <c r="C24" s="1032"/>
      <c r="D24" s="1032"/>
      <c r="E24" s="1032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I23:I65536 Q23:Q65536 I3:I6 Q3:Q6">
    <cfRule type="cellIs" priority="2" dxfId="0" operator="lessThan" stopIfTrue="1">
      <formula>0</formula>
    </cfRule>
  </conditionalFormatting>
  <conditionalFormatting sqref="I7:I22 Q7:Q2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P1" sqref="P1:Q1"/>
    </sheetView>
  </sheetViews>
  <sheetFormatPr defaultColWidth="8.421875" defaultRowHeight="12.75"/>
  <cols>
    <col min="1" max="1" width="24.57421875" style="1033" customWidth="1"/>
    <col min="2" max="2" width="8.421875" style="1033" customWidth="1"/>
    <col min="3" max="3" width="10.140625" style="1033" customWidth="1"/>
    <col min="4" max="4" width="8.421875" style="1033" customWidth="1"/>
    <col min="5" max="5" width="9.28125" style="1033" customWidth="1"/>
    <col min="6" max="6" width="8.421875" style="1033" customWidth="1"/>
    <col min="7" max="7" width="10.00390625" style="1033" customWidth="1"/>
    <col min="8" max="8" width="8.421875" style="1033" customWidth="1"/>
    <col min="9" max="9" width="9.421875" style="1033" customWidth="1"/>
    <col min="10" max="10" width="8.7109375" style="1033" bestFit="1" customWidth="1"/>
    <col min="11" max="11" width="9.8515625" style="1033" customWidth="1"/>
    <col min="12" max="12" width="8.7109375" style="1033" bestFit="1" customWidth="1"/>
    <col min="13" max="13" width="9.140625" style="1033" bestFit="1" customWidth="1"/>
    <col min="14" max="14" width="8.7109375" style="1033" bestFit="1" customWidth="1"/>
    <col min="15" max="15" width="9.8515625" style="1033" customWidth="1"/>
    <col min="16" max="17" width="8.7109375" style="1033" bestFit="1" customWidth="1"/>
    <col min="18" max="16384" width="8.421875" style="1033" customWidth="1"/>
  </cols>
  <sheetData>
    <row r="1" spans="16:17" ht="18.75" thickBot="1">
      <c r="P1" s="1034" t="s">
        <v>45</v>
      </c>
      <c r="Q1" s="1035"/>
    </row>
    <row r="2" ht="4.5" customHeight="1" thickBot="1"/>
    <row r="3" spans="1:17" ht="24" customHeight="1" thickBot="1">
      <c r="A3" s="1036" t="s">
        <v>357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8"/>
    </row>
    <row r="4" spans="1:17" ht="15.75" customHeight="1" thickBot="1">
      <c r="A4" s="1039" t="s">
        <v>293</v>
      </c>
      <c r="B4" s="1040" t="s">
        <v>84</v>
      </c>
      <c r="C4" s="1041"/>
      <c r="D4" s="1041"/>
      <c r="E4" s="1041"/>
      <c r="F4" s="1041"/>
      <c r="G4" s="1041"/>
      <c r="H4" s="1041"/>
      <c r="I4" s="1042"/>
      <c r="J4" s="1040" t="s">
        <v>85</v>
      </c>
      <c r="K4" s="1041"/>
      <c r="L4" s="1041"/>
      <c r="M4" s="1041"/>
      <c r="N4" s="1041"/>
      <c r="O4" s="1041"/>
      <c r="P4" s="1041"/>
      <c r="Q4" s="1042"/>
    </row>
    <row r="5" spans="1:17" s="1050" customFormat="1" ht="26.25" customHeight="1">
      <c r="A5" s="1043"/>
      <c r="B5" s="1044" t="s">
        <v>86</v>
      </c>
      <c r="C5" s="1045"/>
      <c r="D5" s="1045"/>
      <c r="E5" s="1046" t="s">
        <v>87</v>
      </c>
      <c r="F5" s="1044" t="s">
        <v>88</v>
      </c>
      <c r="G5" s="1045"/>
      <c r="H5" s="1045"/>
      <c r="I5" s="1047" t="s">
        <v>89</v>
      </c>
      <c r="J5" s="1048" t="s">
        <v>254</v>
      </c>
      <c r="K5" s="1049"/>
      <c r="L5" s="1049"/>
      <c r="M5" s="1046" t="s">
        <v>87</v>
      </c>
      <c r="N5" s="1048" t="s">
        <v>255</v>
      </c>
      <c r="O5" s="1049"/>
      <c r="P5" s="1049"/>
      <c r="Q5" s="1046" t="s">
        <v>89</v>
      </c>
    </row>
    <row r="6" spans="1:17" s="1056" customFormat="1" ht="17.25" thickBot="1">
      <c r="A6" s="1051"/>
      <c r="B6" s="1052" t="s">
        <v>59</v>
      </c>
      <c r="C6" s="1053" t="s">
        <v>60</v>
      </c>
      <c r="D6" s="1053" t="s">
        <v>58</v>
      </c>
      <c r="E6" s="1054"/>
      <c r="F6" s="1052" t="s">
        <v>59</v>
      </c>
      <c r="G6" s="1053" t="s">
        <v>60</v>
      </c>
      <c r="H6" s="1053" t="s">
        <v>58</v>
      </c>
      <c r="I6" s="1055"/>
      <c r="J6" s="1052" t="s">
        <v>59</v>
      </c>
      <c r="K6" s="1053" t="s">
        <v>60</v>
      </c>
      <c r="L6" s="1053" t="s">
        <v>58</v>
      </c>
      <c r="M6" s="1054"/>
      <c r="N6" s="1052" t="s">
        <v>59</v>
      </c>
      <c r="O6" s="1053" t="s">
        <v>60</v>
      </c>
      <c r="P6" s="1053" t="s">
        <v>58</v>
      </c>
      <c r="Q6" s="1054"/>
    </row>
    <row r="7" spans="1:17" s="1062" customFormat="1" ht="18.75" customHeight="1" thickBot="1">
      <c r="A7" s="1057" t="s">
        <v>49</v>
      </c>
      <c r="B7" s="1058">
        <f>SUM(B8:B12)</f>
        <v>22274.951999999997</v>
      </c>
      <c r="C7" s="1059">
        <f>SUM(C8:C12)</f>
        <v>12539.043000000001</v>
      </c>
      <c r="D7" s="1060">
        <f aca="true" t="shared" si="0" ref="D7:D12">C7+B7</f>
        <v>34813.994999999995</v>
      </c>
      <c r="E7" s="1061">
        <f aca="true" t="shared" si="1" ref="E7:E12">D7/$D$7</f>
        <v>1</v>
      </c>
      <c r="F7" s="1058">
        <f>SUM(F8:F12)</f>
        <v>23076.188000000006</v>
      </c>
      <c r="G7" s="1059">
        <f>SUM(G8:G12)</f>
        <v>14316.444000000003</v>
      </c>
      <c r="H7" s="1060">
        <f aca="true" t="shared" si="2" ref="H7:H12">G7+F7</f>
        <v>37392.63200000001</v>
      </c>
      <c r="I7" s="1061">
        <f aca="true" t="shared" si="3" ref="I7:I12">(D7/H7-1)</f>
        <v>-0.06896109907427794</v>
      </c>
      <c r="J7" s="1058">
        <f>SUM(J8:J12)</f>
        <v>209201.217</v>
      </c>
      <c r="K7" s="1059">
        <f>SUM(K8:K12)</f>
        <v>108884.71800000007</v>
      </c>
      <c r="L7" s="1060">
        <f aca="true" t="shared" si="4" ref="L7:L12">K7+J7</f>
        <v>318085.93500000006</v>
      </c>
      <c r="M7" s="1061">
        <f aca="true" t="shared" si="5" ref="M7:M12">L7/$L$7</f>
        <v>1</v>
      </c>
      <c r="N7" s="1058">
        <f>SUM(N8:N12)</f>
        <v>240932.63400000046</v>
      </c>
      <c r="O7" s="1059">
        <f>SUM(O8:O12)</f>
        <v>141732.23499999996</v>
      </c>
      <c r="P7" s="1060">
        <f aca="true" t="shared" si="6" ref="P7:P12">O7+N7</f>
        <v>382664.8690000004</v>
      </c>
      <c r="Q7" s="1061">
        <f aca="true" t="shared" si="7" ref="Q7:Q12">(L7/P7-1)</f>
        <v>-0.16876107328263856</v>
      </c>
    </row>
    <row r="8" spans="1:17" s="1067" customFormat="1" ht="18.75" customHeight="1" thickTop="1">
      <c r="A8" s="1063" t="s">
        <v>294</v>
      </c>
      <c r="B8" s="1064">
        <v>18097.077999999994</v>
      </c>
      <c r="C8" s="1065">
        <v>10211.678</v>
      </c>
      <c r="D8" s="1065">
        <f t="shared" si="0"/>
        <v>28308.755999999994</v>
      </c>
      <c r="E8" s="1066">
        <f t="shared" si="1"/>
        <v>0.8131429903405225</v>
      </c>
      <c r="F8" s="1064">
        <v>18678.261000000002</v>
      </c>
      <c r="G8" s="1065">
        <v>11360.566000000003</v>
      </c>
      <c r="H8" s="1065">
        <f t="shared" si="2"/>
        <v>30038.827000000005</v>
      </c>
      <c r="I8" s="1066">
        <f t="shared" si="3"/>
        <v>-0.057594492621167004</v>
      </c>
      <c r="J8" s="1064">
        <v>174688.53699999995</v>
      </c>
      <c r="K8" s="1065">
        <v>88305.68200000007</v>
      </c>
      <c r="L8" s="1065">
        <f t="shared" si="4"/>
        <v>262994.21900000004</v>
      </c>
      <c r="M8" s="1066">
        <f t="shared" si="5"/>
        <v>0.8268024142595302</v>
      </c>
      <c r="N8" s="1065">
        <v>199179.96100000048</v>
      </c>
      <c r="O8" s="1065">
        <v>114918.86699999993</v>
      </c>
      <c r="P8" s="1065">
        <f t="shared" si="6"/>
        <v>314098.8280000004</v>
      </c>
      <c r="Q8" s="1066">
        <f t="shared" si="7"/>
        <v>-0.1627023231044984</v>
      </c>
    </row>
    <row r="9" spans="1:17" s="1067" customFormat="1" ht="18.75" customHeight="1">
      <c r="A9" s="1063" t="s">
        <v>296</v>
      </c>
      <c r="B9" s="1064">
        <v>3892.4540000000006</v>
      </c>
      <c r="C9" s="1065">
        <v>953.285</v>
      </c>
      <c r="D9" s="1065">
        <f t="shared" si="0"/>
        <v>4845.7390000000005</v>
      </c>
      <c r="E9" s="1066">
        <f t="shared" si="1"/>
        <v>0.13918939782693715</v>
      </c>
      <c r="F9" s="1064">
        <v>4084.132000000001</v>
      </c>
      <c r="G9" s="1065">
        <v>1425.615</v>
      </c>
      <c r="H9" s="1065">
        <f t="shared" si="2"/>
        <v>5509.747000000001</v>
      </c>
      <c r="I9" s="1066">
        <f t="shared" si="3"/>
        <v>-0.1205151525106326</v>
      </c>
      <c r="J9" s="1064">
        <v>32275.444000000018</v>
      </c>
      <c r="K9" s="1065">
        <v>9525.671999999997</v>
      </c>
      <c r="L9" s="1065">
        <f t="shared" si="4"/>
        <v>41801.116000000016</v>
      </c>
      <c r="M9" s="1066">
        <f t="shared" si="5"/>
        <v>0.131414537395374</v>
      </c>
      <c r="N9" s="1065">
        <v>37851.12</v>
      </c>
      <c r="O9" s="1065">
        <v>13281.234999999995</v>
      </c>
      <c r="P9" s="1065">
        <f t="shared" si="6"/>
        <v>51132.354999999996</v>
      </c>
      <c r="Q9" s="1066">
        <f t="shared" si="7"/>
        <v>-0.1824918684069995</v>
      </c>
    </row>
    <row r="10" spans="1:17" s="1067" customFormat="1" ht="18.75" customHeight="1">
      <c r="A10" s="1063" t="s">
        <v>295</v>
      </c>
      <c r="B10" s="1064">
        <v>150.34399999999997</v>
      </c>
      <c r="C10" s="1065">
        <v>837.0540000000001</v>
      </c>
      <c r="D10" s="1065">
        <f t="shared" si="0"/>
        <v>987.398</v>
      </c>
      <c r="E10" s="1066">
        <f t="shared" si="1"/>
        <v>0.028362099781998596</v>
      </c>
      <c r="F10" s="1064">
        <v>156.37199999999999</v>
      </c>
      <c r="G10" s="1065">
        <v>976.268</v>
      </c>
      <c r="H10" s="1065">
        <f t="shared" si="2"/>
        <v>1132.64</v>
      </c>
      <c r="I10" s="1066">
        <f t="shared" si="3"/>
        <v>-0.1282331544003391</v>
      </c>
      <c r="J10" s="1064">
        <v>1639.7110000000005</v>
      </c>
      <c r="K10" s="1065">
        <v>7233.55</v>
      </c>
      <c r="L10" s="1065">
        <f t="shared" si="4"/>
        <v>8873.261</v>
      </c>
      <c r="M10" s="1066">
        <f t="shared" si="5"/>
        <v>0.027895798033320773</v>
      </c>
      <c r="N10" s="1065">
        <v>2075.2419999999997</v>
      </c>
      <c r="O10" s="1065">
        <v>9217.748999999998</v>
      </c>
      <c r="P10" s="1065">
        <f t="shared" si="6"/>
        <v>11292.990999999998</v>
      </c>
      <c r="Q10" s="1066">
        <f t="shared" si="7"/>
        <v>-0.21426830146238474</v>
      </c>
    </row>
    <row r="11" spans="1:17" s="1067" customFormat="1" ht="18.75" customHeight="1">
      <c r="A11" s="1063" t="s">
        <v>298</v>
      </c>
      <c r="B11" s="1064">
        <v>117.914</v>
      </c>
      <c r="C11" s="1065">
        <v>533.0219999999999</v>
      </c>
      <c r="D11" s="1065">
        <f t="shared" si="0"/>
        <v>650.9359999999999</v>
      </c>
      <c r="E11" s="1066">
        <f t="shared" si="1"/>
        <v>0.018697538159582087</v>
      </c>
      <c r="F11" s="1064">
        <v>143.66899999999998</v>
      </c>
      <c r="G11" s="1065">
        <v>518.9490000000001</v>
      </c>
      <c r="H11" s="1065">
        <f t="shared" si="2"/>
        <v>662.618</v>
      </c>
      <c r="I11" s="1066">
        <f t="shared" si="3"/>
        <v>-0.017630067399316274</v>
      </c>
      <c r="J11" s="1064">
        <v>468.51</v>
      </c>
      <c r="K11" s="1065">
        <v>3730.3789999999995</v>
      </c>
      <c r="L11" s="1065">
        <f t="shared" si="4"/>
        <v>4198.888999999999</v>
      </c>
      <c r="M11" s="1066">
        <f t="shared" si="5"/>
        <v>0.013200486214519351</v>
      </c>
      <c r="N11" s="1065">
        <v>1679.49</v>
      </c>
      <c r="O11" s="1065">
        <v>4154.237999999999</v>
      </c>
      <c r="P11" s="1065">
        <f t="shared" si="6"/>
        <v>5833.727999999999</v>
      </c>
      <c r="Q11" s="1066">
        <f t="shared" si="7"/>
        <v>-0.2802391541052308</v>
      </c>
    </row>
    <row r="12" spans="1:17" s="1067" customFormat="1" ht="18.75" customHeight="1" thickBot="1">
      <c r="A12" s="1068" t="s">
        <v>266</v>
      </c>
      <c r="B12" s="1069">
        <v>17.162</v>
      </c>
      <c r="C12" s="1070">
        <v>4.004</v>
      </c>
      <c r="D12" s="1070">
        <f t="shared" si="0"/>
        <v>21.165999999999997</v>
      </c>
      <c r="E12" s="1071">
        <f t="shared" si="1"/>
        <v>0.0006079738909596557</v>
      </c>
      <c r="F12" s="1069">
        <v>13.754000000000001</v>
      </c>
      <c r="G12" s="1070">
        <v>35.04600000000001</v>
      </c>
      <c r="H12" s="1070">
        <f t="shared" si="2"/>
        <v>48.80000000000001</v>
      </c>
      <c r="I12" s="1071">
        <f t="shared" si="3"/>
        <v>-0.5662704918032788</v>
      </c>
      <c r="J12" s="1069">
        <v>129.015</v>
      </c>
      <c r="K12" s="1070">
        <v>89.435</v>
      </c>
      <c r="L12" s="1070">
        <f t="shared" si="4"/>
        <v>218.45</v>
      </c>
      <c r="M12" s="1071">
        <f t="shared" si="5"/>
        <v>0.0006867640972556676</v>
      </c>
      <c r="N12" s="1069">
        <v>146.82100000000003</v>
      </c>
      <c r="O12" s="1070">
        <v>160.146</v>
      </c>
      <c r="P12" s="1070">
        <f t="shared" si="6"/>
        <v>306.967</v>
      </c>
      <c r="Q12" s="1071">
        <f t="shared" si="7"/>
        <v>-0.2883599865783618</v>
      </c>
    </row>
    <row r="13" ht="13.5">
      <c r="A13" s="1072" t="s">
        <v>358</v>
      </c>
    </row>
    <row r="14" spans="1:3" ht="13.5">
      <c r="A14" s="1073" t="s">
        <v>359</v>
      </c>
      <c r="B14" s="1074"/>
      <c r="C14" s="1074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I1:I65536 Q2:Q65536">
    <cfRule type="cellIs" priority="2" dxfId="0" operator="lessThan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5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30" customWidth="1"/>
    <col min="2" max="2" width="16.421875" style="30" customWidth="1"/>
    <col min="3" max="3" width="11.57421875" style="30" customWidth="1"/>
    <col min="4" max="4" width="8.421875" style="30" customWidth="1"/>
    <col min="5" max="5" width="8.140625" style="30" customWidth="1"/>
    <col min="6" max="6" width="9.57421875" style="30" customWidth="1"/>
    <col min="7" max="7" width="10.8515625" style="30" customWidth="1"/>
    <col min="8" max="9" width="10.00390625" style="30" customWidth="1"/>
    <col min="10" max="10" width="9.57421875" style="30" customWidth="1"/>
    <col min="11" max="11" width="10.421875" style="30" customWidth="1"/>
    <col min="12" max="12" width="9.7109375" style="30" customWidth="1"/>
    <col min="13" max="13" width="9.00390625" style="30" customWidth="1"/>
    <col min="14" max="14" width="10.00390625" style="30" customWidth="1"/>
    <col min="15" max="15" width="12.28125" style="30" customWidth="1"/>
    <col min="16" max="16" width="10.421875" style="30" customWidth="1"/>
    <col min="17" max="16384" width="11.00390625" style="30" customWidth="1"/>
  </cols>
  <sheetData>
    <row r="1" spans="15:16" ht="22.5" customHeight="1" thickBot="1">
      <c r="O1" s="31" t="s">
        <v>45</v>
      </c>
      <c r="P1" s="32"/>
    </row>
    <row r="2" ht="5.25" customHeight="1"/>
    <row r="3" ht="3.75" customHeight="1" thickBot="1"/>
    <row r="4" spans="1:16" ht="13.5" customHeight="1" thickTop="1">
      <c r="A4" s="33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12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5.2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2"/>
    </row>
    <row r="7" spans="1:16" ht="16.5" customHeight="1" thickTop="1">
      <c r="A7" s="43"/>
      <c r="B7" s="44"/>
      <c r="C7" s="45" t="s">
        <v>47</v>
      </c>
      <c r="D7" s="46"/>
      <c r="E7" s="46"/>
      <c r="F7" s="47"/>
      <c r="G7" s="48" t="s">
        <v>48</v>
      </c>
      <c r="H7" s="49"/>
      <c r="I7" s="49"/>
      <c r="J7" s="49"/>
      <c r="K7" s="49"/>
      <c r="L7" s="49"/>
      <c r="M7" s="49"/>
      <c r="N7" s="50"/>
      <c r="O7" s="51" t="s">
        <v>49</v>
      </c>
      <c r="P7" s="52"/>
    </row>
    <row r="8" spans="1:16" ht="3.75" customHeight="1" thickBot="1">
      <c r="A8" s="53"/>
      <c r="B8" s="54"/>
      <c r="C8" s="55"/>
      <c r="D8" s="56"/>
      <c r="E8" s="56"/>
      <c r="F8" s="57"/>
      <c r="G8" s="58"/>
      <c r="H8" s="51"/>
      <c r="I8" s="51"/>
      <c r="J8" s="51"/>
      <c r="K8" s="51"/>
      <c r="L8" s="51"/>
      <c r="M8" s="51"/>
      <c r="N8" s="52"/>
      <c r="O8" s="59"/>
      <c r="P8" s="60"/>
    </row>
    <row r="9" spans="1:16" ht="21.75" customHeight="1" thickBot="1" thickTop="1">
      <c r="A9" s="61" t="s">
        <v>50</v>
      </c>
      <c r="B9" s="62"/>
      <c r="C9" s="63" t="s">
        <v>51</v>
      </c>
      <c r="D9" s="64" t="s">
        <v>52</v>
      </c>
      <c r="E9" s="49" t="s">
        <v>53</v>
      </c>
      <c r="F9" s="65" t="s">
        <v>54</v>
      </c>
      <c r="G9" s="66" t="s">
        <v>51</v>
      </c>
      <c r="H9" s="67"/>
      <c r="I9" s="68"/>
      <c r="J9" s="69" t="s">
        <v>52</v>
      </c>
      <c r="K9" s="70"/>
      <c r="L9" s="71"/>
      <c r="M9" s="72" t="s">
        <v>53</v>
      </c>
      <c r="N9" s="73" t="s">
        <v>54</v>
      </c>
      <c r="O9" s="74" t="s">
        <v>51</v>
      </c>
      <c r="P9" s="75" t="s">
        <v>54</v>
      </c>
    </row>
    <row r="10" spans="1:16" ht="9" customHeight="1">
      <c r="A10" s="53"/>
      <c r="B10" s="54"/>
      <c r="C10" s="76"/>
      <c r="D10" s="77"/>
      <c r="E10" s="78"/>
      <c r="F10" s="79"/>
      <c r="G10" s="80" t="s">
        <v>55</v>
      </c>
      <c r="H10" s="81" t="s">
        <v>55</v>
      </c>
      <c r="I10" s="82" t="s">
        <v>55</v>
      </c>
      <c r="J10" s="83" t="s">
        <v>55</v>
      </c>
      <c r="K10" s="81" t="s">
        <v>55</v>
      </c>
      <c r="L10" s="83" t="s">
        <v>55</v>
      </c>
      <c r="M10" s="84"/>
      <c r="N10" s="85"/>
      <c r="O10" s="86"/>
      <c r="P10" s="87"/>
    </row>
    <row r="11" spans="1:16" ht="15.75" customHeight="1" thickBot="1">
      <c r="A11" s="88"/>
      <c r="B11" s="89"/>
      <c r="C11" s="90"/>
      <c r="D11" s="91"/>
      <c r="E11" s="92"/>
      <c r="F11" s="93"/>
      <c r="G11" s="94" t="s">
        <v>56</v>
      </c>
      <c r="H11" s="95" t="s">
        <v>57</v>
      </c>
      <c r="I11" s="96" t="s">
        <v>58</v>
      </c>
      <c r="J11" s="97" t="s">
        <v>59</v>
      </c>
      <c r="K11" s="95" t="s">
        <v>60</v>
      </c>
      <c r="L11" s="97" t="s">
        <v>58</v>
      </c>
      <c r="M11" s="98"/>
      <c r="N11" s="99"/>
      <c r="O11" s="100"/>
      <c r="P11" s="101"/>
    </row>
    <row r="12" spans="1:16" s="118" customFormat="1" ht="18" customHeight="1" thickTop="1">
      <c r="A12" s="102">
        <v>2008</v>
      </c>
      <c r="B12" s="103" t="s">
        <v>61</v>
      </c>
      <c r="C12" s="104">
        <v>757080</v>
      </c>
      <c r="D12" s="105">
        <v>9446.288000000004</v>
      </c>
      <c r="E12" s="106">
        <v>1111.41</v>
      </c>
      <c r="F12" s="107">
        <f>E12+D12</f>
        <v>10557.698000000004</v>
      </c>
      <c r="G12" s="108">
        <v>255575</v>
      </c>
      <c r="H12" s="109">
        <v>235678</v>
      </c>
      <c r="I12" s="110">
        <f aca="true" t="shared" si="0" ref="I12:I23">H12+G12</f>
        <v>491253</v>
      </c>
      <c r="J12" s="111">
        <v>27736.967999999997</v>
      </c>
      <c r="K12" s="112">
        <v>14969.558999999997</v>
      </c>
      <c r="L12" s="113">
        <f aca="true" t="shared" si="1" ref="L12:L23">K12+J12</f>
        <v>42706.526999999995</v>
      </c>
      <c r="M12" s="114">
        <v>696.267</v>
      </c>
      <c r="N12" s="115">
        <f aca="true" t="shared" si="2" ref="N12:N28">L12+M12</f>
        <v>43402.793999999994</v>
      </c>
      <c r="O12" s="116">
        <f aca="true" t="shared" si="3" ref="O12:O23">I12+C12</f>
        <v>1248333</v>
      </c>
      <c r="P12" s="117">
        <f aca="true" t="shared" si="4" ref="P12:P23">N12+F12</f>
        <v>53960.492</v>
      </c>
    </row>
    <row r="13" spans="1:16" s="135" customFormat="1" ht="18" customHeight="1">
      <c r="A13" s="119"/>
      <c r="B13" s="120" t="s">
        <v>62</v>
      </c>
      <c r="C13" s="121">
        <v>716101</v>
      </c>
      <c r="D13" s="122">
        <v>10395.962000000007</v>
      </c>
      <c r="E13" s="123">
        <v>1127.4769999999999</v>
      </c>
      <c r="F13" s="124">
        <f aca="true" t="shared" si="5" ref="F13:F33">E13+D13</f>
        <v>11523.439000000006</v>
      </c>
      <c r="G13" s="125">
        <v>199075</v>
      </c>
      <c r="H13" s="126">
        <v>178691</v>
      </c>
      <c r="I13" s="127">
        <f t="shared" si="0"/>
        <v>377766</v>
      </c>
      <c r="J13" s="128">
        <v>31851.071</v>
      </c>
      <c r="K13" s="129">
        <v>16198.118999999993</v>
      </c>
      <c r="L13" s="130">
        <f t="shared" si="1"/>
        <v>48049.189999999995</v>
      </c>
      <c r="M13" s="131">
        <v>635.2089999999997</v>
      </c>
      <c r="N13" s="132">
        <f t="shared" si="2"/>
        <v>48684.399</v>
      </c>
      <c r="O13" s="133">
        <f t="shared" si="3"/>
        <v>1093867</v>
      </c>
      <c r="P13" s="134">
        <f t="shared" si="4"/>
        <v>60207.838</v>
      </c>
    </row>
    <row r="14" spans="1:16" ht="18" customHeight="1">
      <c r="A14" s="119"/>
      <c r="B14" s="120" t="s">
        <v>63</v>
      </c>
      <c r="C14" s="121">
        <v>719361</v>
      </c>
      <c r="D14" s="122">
        <v>9604.151999999998</v>
      </c>
      <c r="E14" s="123">
        <v>1063.6180000000002</v>
      </c>
      <c r="F14" s="124">
        <f t="shared" si="5"/>
        <v>10667.769999999999</v>
      </c>
      <c r="G14" s="125">
        <v>219937</v>
      </c>
      <c r="H14" s="126">
        <v>202088</v>
      </c>
      <c r="I14" s="127">
        <f t="shared" si="0"/>
        <v>422025</v>
      </c>
      <c r="J14" s="136">
        <v>26506.808999999994</v>
      </c>
      <c r="K14" s="129">
        <v>16955.29</v>
      </c>
      <c r="L14" s="130">
        <f t="shared" si="1"/>
        <v>43462.098999999995</v>
      </c>
      <c r="M14" s="131">
        <v>874.6560000000001</v>
      </c>
      <c r="N14" s="132">
        <f t="shared" si="2"/>
        <v>44336.755</v>
      </c>
      <c r="O14" s="133">
        <f t="shared" si="3"/>
        <v>1141386</v>
      </c>
      <c r="P14" s="134">
        <f t="shared" si="4"/>
        <v>55004.524999999994</v>
      </c>
    </row>
    <row r="15" spans="1:16" ht="18" customHeight="1">
      <c r="A15" s="119"/>
      <c r="B15" s="120" t="s">
        <v>64</v>
      </c>
      <c r="C15" s="121">
        <v>695564</v>
      </c>
      <c r="D15" s="122">
        <v>11833.70700000001</v>
      </c>
      <c r="E15" s="123">
        <v>1260.01</v>
      </c>
      <c r="F15" s="124">
        <f t="shared" si="5"/>
        <v>13093.71700000001</v>
      </c>
      <c r="G15" s="125">
        <v>187202</v>
      </c>
      <c r="H15" s="126">
        <v>170251</v>
      </c>
      <c r="I15" s="127">
        <f t="shared" si="0"/>
        <v>357453</v>
      </c>
      <c r="J15" s="128">
        <v>31541.294999999995</v>
      </c>
      <c r="K15" s="129">
        <v>17155.534999999996</v>
      </c>
      <c r="L15" s="130">
        <f t="shared" si="1"/>
        <v>48696.82999999999</v>
      </c>
      <c r="M15" s="131">
        <v>819.915</v>
      </c>
      <c r="N15" s="132">
        <f t="shared" si="2"/>
        <v>49516.74499999999</v>
      </c>
      <c r="O15" s="133">
        <f t="shared" si="3"/>
        <v>1053017</v>
      </c>
      <c r="P15" s="134">
        <f t="shared" si="4"/>
        <v>62610.462</v>
      </c>
    </row>
    <row r="16" spans="1:16" s="137" customFormat="1" ht="18" customHeight="1">
      <c r="A16" s="119"/>
      <c r="B16" s="120" t="s">
        <v>65</v>
      </c>
      <c r="C16" s="121">
        <v>747547</v>
      </c>
      <c r="D16" s="122">
        <v>10278.163000000004</v>
      </c>
      <c r="E16" s="123">
        <v>1307.2579999999998</v>
      </c>
      <c r="F16" s="124">
        <f t="shared" si="5"/>
        <v>11585.421000000004</v>
      </c>
      <c r="G16" s="125">
        <v>205654</v>
      </c>
      <c r="H16" s="126">
        <v>192443</v>
      </c>
      <c r="I16" s="127">
        <f t="shared" si="0"/>
        <v>398097</v>
      </c>
      <c r="J16" s="128">
        <v>29112.065000000013</v>
      </c>
      <c r="K16" s="129">
        <v>17072.367000000006</v>
      </c>
      <c r="L16" s="130">
        <f t="shared" si="1"/>
        <v>46184.432000000015</v>
      </c>
      <c r="M16" s="131">
        <v>847.5180000000003</v>
      </c>
      <c r="N16" s="132">
        <f t="shared" si="2"/>
        <v>47031.95000000002</v>
      </c>
      <c r="O16" s="133">
        <f t="shared" si="3"/>
        <v>1145644</v>
      </c>
      <c r="P16" s="134">
        <f t="shared" si="4"/>
        <v>58617.37100000002</v>
      </c>
    </row>
    <row r="17" spans="1:16" ht="18" customHeight="1">
      <c r="A17" s="119"/>
      <c r="B17" s="120" t="s">
        <v>66</v>
      </c>
      <c r="C17" s="121">
        <v>737778</v>
      </c>
      <c r="D17" s="122">
        <v>11046.85200000001</v>
      </c>
      <c r="E17" s="123">
        <v>1234.525</v>
      </c>
      <c r="F17" s="124">
        <f t="shared" si="5"/>
        <v>12281.37700000001</v>
      </c>
      <c r="G17" s="125">
        <v>244421</v>
      </c>
      <c r="H17" s="126">
        <v>221068</v>
      </c>
      <c r="I17" s="127">
        <f t="shared" si="0"/>
        <v>465489</v>
      </c>
      <c r="J17" s="128">
        <v>24249.703999999998</v>
      </c>
      <c r="K17" s="129">
        <v>14916.06</v>
      </c>
      <c r="L17" s="130">
        <f t="shared" si="1"/>
        <v>39165.763999999996</v>
      </c>
      <c r="M17" s="131">
        <v>684.81</v>
      </c>
      <c r="N17" s="132">
        <f t="shared" si="2"/>
        <v>39850.57399999999</v>
      </c>
      <c r="O17" s="133">
        <f t="shared" si="3"/>
        <v>1203267</v>
      </c>
      <c r="P17" s="134">
        <f t="shared" si="4"/>
        <v>52131.951</v>
      </c>
    </row>
    <row r="18" spans="1:16" s="135" customFormat="1" ht="18" customHeight="1">
      <c r="A18" s="119"/>
      <c r="B18" s="120" t="s">
        <v>67</v>
      </c>
      <c r="C18" s="121">
        <v>792705</v>
      </c>
      <c r="D18" s="122">
        <v>11227.408000000009</v>
      </c>
      <c r="E18" s="123">
        <v>1295.2739999999994</v>
      </c>
      <c r="F18" s="124">
        <f t="shared" si="5"/>
        <v>12522.682000000008</v>
      </c>
      <c r="G18" s="125">
        <v>248945</v>
      </c>
      <c r="H18" s="126">
        <v>267869</v>
      </c>
      <c r="I18" s="127">
        <f t="shared" si="0"/>
        <v>516814</v>
      </c>
      <c r="J18" s="128">
        <v>22693.72200000001</v>
      </c>
      <c r="K18" s="129">
        <v>15360.84</v>
      </c>
      <c r="L18" s="130">
        <f t="shared" si="1"/>
        <v>38054.562000000005</v>
      </c>
      <c r="M18" s="131">
        <v>848.238</v>
      </c>
      <c r="N18" s="132">
        <f t="shared" si="2"/>
        <v>38902.8</v>
      </c>
      <c r="O18" s="133">
        <f t="shared" si="3"/>
        <v>1309519</v>
      </c>
      <c r="P18" s="134">
        <f t="shared" si="4"/>
        <v>51425.48200000001</v>
      </c>
    </row>
    <row r="19" spans="1:16" ht="18" customHeight="1">
      <c r="A19" s="119"/>
      <c r="B19" s="120" t="s">
        <v>68</v>
      </c>
      <c r="C19" s="121">
        <v>776785</v>
      </c>
      <c r="D19" s="122">
        <v>10271.205000000004</v>
      </c>
      <c r="E19" s="123">
        <v>1429.3129999999999</v>
      </c>
      <c r="F19" s="124">
        <f t="shared" si="5"/>
        <v>11700.518000000004</v>
      </c>
      <c r="G19" s="125">
        <v>263037</v>
      </c>
      <c r="H19" s="126">
        <v>240350</v>
      </c>
      <c r="I19" s="127">
        <f t="shared" si="0"/>
        <v>503387</v>
      </c>
      <c r="J19" s="128">
        <v>24164.811999999998</v>
      </c>
      <c r="K19" s="129">
        <v>14788.021000000004</v>
      </c>
      <c r="L19" s="130">
        <f t="shared" si="1"/>
        <v>38952.833</v>
      </c>
      <c r="M19" s="131">
        <v>799.49</v>
      </c>
      <c r="N19" s="132">
        <f t="shared" si="2"/>
        <v>39752.323</v>
      </c>
      <c r="O19" s="133">
        <f t="shared" si="3"/>
        <v>1280172</v>
      </c>
      <c r="P19" s="134">
        <f t="shared" si="4"/>
        <v>51452.841</v>
      </c>
    </row>
    <row r="20" spans="1:16" s="153" customFormat="1" ht="18" customHeight="1">
      <c r="A20" s="119"/>
      <c r="B20" s="138" t="s">
        <v>69</v>
      </c>
      <c r="C20" s="139">
        <v>719497</v>
      </c>
      <c r="D20" s="140">
        <v>10158.707999999999</v>
      </c>
      <c r="E20" s="141">
        <v>1411.8120000000001</v>
      </c>
      <c r="F20" s="142">
        <f t="shared" si="5"/>
        <v>11570.519999999999</v>
      </c>
      <c r="G20" s="143">
        <v>212925</v>
      </c>
      <c r="H20" s="144">
        <v>186143</v>
      </c>
      <c r="I20" s="145">
        <f t="shared" si="0"/>
        <v>399068</v>
      </c>
      <c r="J20" s="146">
        <v>23076.188</v>
      </c>
      <c r="K20" s="147">
        <v>14316.444000000001</v>
      </c>
      <c r="L20" s="148">
        <f t="shared" si="1"/>
        <v>37392.632</v>
      </c>
      <c r="M20" s="149">
        <v>672.7810000000002</v>
      </c>
      <c r="N20" s="150">
        <f t="shared" si="2"/>
        <v>38065.413</v>
      </c>
      <c r="O20" s="151">
        <f t="shared" si="3"/>
        <v>1118565</v>
      </c>
      <c r="P20" s="152">
        <f t="shared" si="4"/>
        <v>49635.933</v>
      </c>
    </row>
    <row r="21" spans="1:16" ht="18" customHeight="1">
      <c r="A21" s="119"/>
      <c r="B21" s="120" t="s">
        <v>70</v>
      </c>
      <c r="C21" s="121">
        <v>790262</v>
      </c>
      <c r="D21" s="122">
        <v>10076.233999999993</v>
      </c>
      <c r="E21" s="123">
        <v>1375.682</v>
      </c>
      <c r="F21" s="124">
        <f t="shared" si="5"/>
        <v>11451.915999999994</v>
      </c>
      <c r="G21" s="125">
        <v>217530</v>
      </c>
      <c r="H21" s="126">
        <v>218821</v>
      </c>
      <c r="I21" s="127">
        <f t="shared" si="0"/>
        <v>436351</v>
      </c>
      <c r="J21" s="128">
        <v>26159.89900000001</v>
      </c>
      <c r="K21" s="129">
        <v>16647.113000000005</v>
      </c>
      <c r="L21" s="130">
        <f t="shared" si="1"/>
        <v>42807.01200000002</v>
      </c>
      <c r="M21" s="131">
        <v>772.4329999999993</v>
      </c>
      <c r="N21" s="132">
        <f t="shared" si="2"/>
        <v>43579.445000000014</v>
      </c>
      <c r="O21" s="133">
        <f t="shared" si="3"/>
        <v>1226613</v>
      </c>
      <c r="P21" s="134">
        <f t="shared" si="4"/>
        <v>55031.361000000004</v>
      </c>
    </row>
    <row r="22" spans="1:16" ht="18" customHeight="1">
      <c r="A22" s="119"/>
      <c r="B22" s="120" t="s">
        <v>71</v>
      </c>
      <c r="C22" s="121">
        <v>736828</v>
      </c>
      <c r="D22" s="122">
        <v>9723.853999999994</v>
      </c>
      <c r="E22" s="123">
        <v>1259.2869999999998</v>
      </c>
      <c r="F22" s="124">
        <f t="shared" si="5"/>
        <v>10983.140999999994</v>
      </c>
      <c r="G22" s="125">
        <v>200905</v>
      </c>
      <c r="H22" s="126">
        <v>210826</v>
      </c>
      <c r="I22" s="127">
        <f t="shared" si="0"/>
        <v>411731</v>
      </c>
      <c r="J22" s="128">
        <v>23934.81200000001</v>
      </c>
      <c r="K22" s="129">
        <v>15866.594</v>
      </c>
      <c r="L22" s="130">
        <f t="shared" si="1"/>
        <v>39801.40600000001</v>
      </c>
      <c r="M22" s="131">
        <v>425.03</v>
      </c>
      <c r="N22" s="132">
        <f t="shared" si="2"/>
        <v>40226.43600000001</v>
      </c>
      <c r="O22" s="133">
        <f t="shared" si="3"/>
        <v>1148559</v>
      </c>
      <c r="P22" s="134">
        <f t="shared" si="4"/>
        <v>51209.577000000005</v>
      </c>
    </row>
    <row r="23" spans="1:16" ht="18" customHeight="1" thickBot="1">
      <c r="A23" s="154"/>
      <c r="B23" s="120" t="s">
        <v>72</v>
      </c>
      <c r="C23" s="121">
        <v>794657</v>
      </c>
      <c r="D23" s="122">
        <v>9226.326999999996</v>
      </c>
      <c r="E23" s="123">
        <v>1407.675</v>
      </c>
      <c r="F23" s="124">
        <f t="shared" si="5"/>
        <v>10634.001999999995</v>
      </c>
      <c r="G23" s="125">
        <v>224109</v>
      </c>
      <c r="H23" s="126">
        <v>270938</v>
      </c>
      <c r="I23" s="127">
        <f t="shared" si="0"/>
        <v>495047</v>
      </c>
      <c r="J23" s="128">
        <v>21571.310999999994</v>
      </c>
      <c r="K23" s="129">
        <v>15561.695999999994</v>
      </c>
      <c r="L23" s="130">
        <f t="shared" si="1"/>
        <v>37133.00699999999</v>
      </c>
      <c r="M23" s="131">
        <v>612.695</v>
      </c>
      <c r="N23" s="132">
        <f t="shared" si="2"/>
        <v>37745.70199999999</v>
      </c>
      <c r="O23" s="133">
        <f t="shared" si="3"/>
        <v>1289704</v>
      </c>
      <c r="P23" s="134">
        <f t="shared" si="4"/>
        <v>48379.70399999998</v>
      </c>
    </row>
    <row r="24" spans="1:16" ht="3.75" customHeight="1">
      <c r="A24" s="155"/>
      <c r="B24" s="156"/>
      <c r="C24" s="157"/>
      <c r="D24" s="158"/>
      <c r="E24" s="159"/>
      <c r="F24" s="160">
        <f t="shared" si="5"/>
        <v>0</v>
      </c>
      <c r="G24" s="161"/>
      <c r="H24" s="162"/>
      <c r="I24" s="163"/>
      <c r="J24" s="164"/>
      <c r="K24" s="162"/>
      <c r="L24" s="165"/>
      <c r="M24" s="166"/>
      <c r="N24" s="167">
        <f t="shared" si="2"/>
        <v>0</v>
      </c>
      <c r="O24" s="168"/>
      <c r="P24" s="169"/>
    </row>
    <row r="25" spans="1:16" s="118" customFormat="1" ht="18" customHeight="1">
      <c r="A25" s="170">
        <v>2009</v>
      </c>
      <c r="B25" s="103" t="s">
        <v>61</v>
      </c>
      <c r="C25" s="104">
        <v>733018</v>
      </c>
      <c r="D25" s="105">
        <v>6659.961000000001</v>
      </c>
      <c r="E25" s="106">
        <v>898.682</v>
      </c>
      <c r="F25" s="107">
        <f t="shared" si="5"/>
        <v>7558.643000000001</v>
      </c>
      <c r="G25" s="171">
        <v>268696</v>
      </c>
      <c r="H25" s="109">
        <v>240173</v>
      </c>
      <c r="I25" s="110">
        <f aca="true" t="shared" si="6" ref="I25:I33">H25+G25</f>
        <v>508869</v>
      </c>
      <c r="J25" s="111">
        <v>24869.754</v>
      </c>
      <c r="K25" s="112">
        <v>11481.022999999997</v>
      </c>
      <c r="L25" s="113">
        <f aca="true" t="shared" si="7" ref="L25:L33">K25+J25</f>
        <v>36350.777</v>
      </c>
      <c r="M25" s="172">
        <v>393.9170000000001</v>
      </c>
      <c r="N25" s="173">
        <f t="shared" si="2"/>
        <v>36744.694</v>
      </c>
      <c r="O25" s="174">
        <f aca="true" t="shared" si="8" ref="O25:O30">I25+C25</f>
        <v>1241887</v>
      </c>
      <c r="P25" s="117">
        <f aca="true" t="shared" si="9" ref="P25:P30">N25+F25</f>
        <v>44303.33700000001</v>
      </c>
    </row>
    <row r="26" spans="1:16" s="118" customFormat="1" ht="18" customHeight="1">
      <c r="A26" s="175"/>
      <c r="B26" s="103" t="s">
        <v>62</v>
      </c>
      <c r="C26" s="104">
        <v>668872</v>
      </c>
      <c r="D26" s="105">
        <v>8288.55</v>
      </c>
      <c r="E26" s="106">
        <v>1067.4029999999998</v>
      </c>
      <c r="F26" s="107">
        <f t="shared" si="5"/>
        <v>9355.953</v>
      </c>
      <c r="G26" s="171">
        <v>192435</v>
      </c>
      <c r="H26" s="109">
        <v>178630</v>
      </c>
      <c r="I26" s="110">
        <f t="shared" si="6"/>
        <v>371065</v>
      </c>
      <c r="J26" s="111">
        <v>24124.997</v>
      </c>
      <c r="K26" s="112">
        <v>12126.486000000004</v>
      </c>
      <c r="L26" s="113">
        <f t="shared" si="7"/>
        <v>36251.48300000001</v>
      </c>
      <c r="M26" s="172">
        <v>476.25</v>
      </c>
      <c r="N26" s="173">
        <f t="shared" si="2"/>
        <v>36727.73300000001</v>
      </c>
      <c r="O26" s="174">
        <f t="shared" si="8"/>
        <v>1039937</v>
      </c>
      <c r="P26" s="117">
        <f t="shared" si="9"/>
        <v>46083.68600000001</v>
      </c>
    </row>
    <row r="27" spans="1:16" s="118" customFormat="1" ht="18" customHeight="1">
      <c r="A27" s="175"/>
      <c r="B27" s="103" t="s">
        <v>63</v>
      </c>
      <c r="C27" s="104">
        <v>744157</v>
      </c>
      <c r="D27" s="105">
        <v>9133.391</v>
      </c>
      <c r="E27" s="106">
        <v>1100.859</v>
      </c>
      <c r="F27" s="107">
        <f t="shared" si="5"/>
        <v>10234.25</v>
      </c>
      <c r="G27" s="171">
        <v>213521</v>
      </c>
      <c r="H27" s="109">
        <v>191654</v>
      </c>
      <c r="I27" s="110">
        <f t="shared" si="6"/>
        <v>405175</v>
      </c>
      <c r="J27" s="111">
        <v>21728.26</v>
      </c>
      <c r="K27" s="112">
        <v>12754.587999999998</v>
      </c>
      <c r="L27" s="113">
        <f t="shared" si="7"/>
        <v>34482.848</v>
      </c>
      <c r="M27" s="172">
        <v>524.753</v>
      </c>
      <c r="N27" s="173">
        <f t="shared" si="2"/>
        <v>35007.600999999995</v>
      </c>
      <c r="O27" s="174">
        <f t="shared" si="8"/>
        <v>1149332</v>
      </c>
      <c r="P27" s="117">
        <f t="shared" si="9"/>
        <v>45241.850999999995</v>
      </c>
    </row>
    <row r="28" spans="1:16" s="118" customFormat="1" ht="18" customHeight="1">
      <c r="A28" s="175"/>
      <c r="B28" s="103" t="s">
        <v>64</v>
      </c>
      <c r="C28" s="104">
        <v>755671</v>
      </c>
      <c r="D28" s="105">
        <v>8008.049999999994</v>
      </c>
      <c r="E28" s="106">
        <v>1101.4259999999997</v>
      </c>
      <c r="F28" s="107">
        <f t="shared" si="5"/>
        <v>9109.475999999993</v>
      </c>
      <c r="G28" s="171">
        <v>211311</v>
      </c>
      <c r="H28" s="109">
        <v>206202</v>
      </c>
      <c r="I28" s="110">
        <f t="shared" si="6"/>
        <v>417513</v>
      </c>
      <c r="J28" s="111">
        <v>29153.026</v>
      </c>
      <c r="K28" s="112">
        <v>12862.082000000002</v>
      </c>
      <c r="L28" s="113">
        <f t="shared" si="7"/>
        <v>42015.10800000001</v>
      </c>
      <c r="M28" s="172">
        <v>422.771</v>
      </c>
      <c r="N28" s="173">
        <f t="shared" si="2"/>
        <v>42437.87900000001</v>
      </c>
      <c r="O28" s="174">
        <f t="shared" si="8"/>
        <v>1173184</v>
      </c>
      <c r="P28" s="117">
        <f t="shared" si="9"/>
        <v>51547.355</v>
      </c>
    </row>
    <row r="29" spans="1:16" s="118" customFormat="1" ht="18" customHeight="1">
      <c r="A29" s="176"/>
      <c r="B29" s="103" t="s">
        <v>65</v>
      </c>
      <c r="C29" s="104">
        <v>724014</v>
      </c>
      <c r="D29" s="105">
        <v>8281.360999999999</v>
      </c>
      <c r="E29" s="106">
        <v>1165.6030000000003</v>
      </c>
      <c r="F29" s="107">
        <f t="shared" si="5"/>
        <v>9446.964</v>
      </c>
      <c r="G29" s="171">
        <v>200323</v>
      </c>
      <c r="H29" s="109">
        <v>193831</v>
      </c>
      <c r="I29" s="110">
        <f t="shared" si="6"/>
        <v>394154</v>
      </c>
      <c r="J29" s="111">
        <v>25172.90299999998</v>
      </c>
      <c r="K29" s="112">
        <v>12921.118000000004</v>
      </c>
      <c r="L29" s="113">
        <f t="shared" si="7"/>
        <v>38094.020999999986</v>
      </c>
      <c r="M29" s="172">
        <v>527.35</v>
      </c>
      <c r="N29" s="173">
        <f>L29+M29</f>
        <v>38621.370999999985</v>
      </c>
      <c r="O29" s="174">
        <f t="shared" si="8"/>
        <v>1118168</v>
      </c>
      <c r="P29" s="117">
        <f t="shared" si="9"/>
        <v>48068.334999999985</v>
      </c>
    </row>
    <row r="30" spans="1:16" s="118" customFormat="1" ht="18" customHeight="1">
      <c r="A30" s="176"/>
      <c r="B30" s="103" t="s">
        <v>66</v>
      </c>
      <c r="C30" s="104">
        <v>823588</v>
      </c>
      <c r="D30" s="105">
        <v>8326.751999999993</v>
      </c>
      <c r="E30" s="106">
        <v>1048.11</v>
      </c>
      <c r="F30" s="107">
        <f t="shared" si="5"/>
        <v>9374.861999999994</v>
      </c>
      <c r="G30" s="171">
        <v>247368</v>
      </c>
      <c r="H30" s="109">
        <v>250328</v>
      </c>
      <c r="I30" s="110">
        <f t="shared" si="6"/>
        <v>497696</v>
      </c>
      <c r="J30" s="111">
        <v>21071.08800000001</v>
      </c>
      <c r="K30" s="112">
        <v>11665.431</v>
      </c>
      <c r="L30" s="113">
        <f t="shared" si="7"/>
        <v>32736.51900000001</v>
      </c>
      <c r="M30" s="172">
        <v>484.78</v>
      </c>
      <c r="N30" s="173">
        <f>L30+M30</f>
        <v>33221.29900000001</v>
      </c>
      <c r="O30" s="174">
        <f t="shared" si="8"/>
        <v>1321284</v>
      </c>
      <c r="P30" s="117">
        <f t="shared" si="9"/>
        <v>42596.16100000001</v>
      </c>
    </row>
    <row r="31" spans="1:16" s="118" customFormat="1" ht="18" customHeight="1">
      <c r="A31" s="176"/>
      <c r="B31" s="103" t="s">
        <v>67</v>
      </c>
      <c r="C31" s="104">
        <v>925096</v>
      </c>
      <c r="D31" s="105">
        <v>8680.382000000003</v>
      </c>
      <c r="E31" s="106">
        <v>1272.103</v>
      </c>
      <c r="F31" s="107">
        <f t="shared" si="5"/>
        <v>9952.485000000004</v>
      </c>
      <c r="G31" s="171">
        <v>245574</v>
      </c>
      <c r="H31" s="109">
        <v>281837</v>
      </c>
      <c r="I31" s="110">
        <f t="shared" si="6"/>
        <v>527411</v>
      </c>
      <c r="J31" s="111">
        <v>20136.69399999999</v>
      </c>
      <c r="K31" s="112">
        <v>11289.147000000003</v>
      </c>
      <c r="L31" s="113">
        <f t="shared" si="7"/>
        <v>31425.840999999993</v>
      </c>
      <c r="M31" s="172">
        <v>582.0060000000003</v>
      </c>
      <c r="N31" s="173">
        <f>L31+M31</f>
        <v>32007.846999999994</v>
      </c>
      <c r="O31" s="174">
        <f>I31+C31</f>
        <v>1452507</v>
      </c>
      <c r="P31" s="117">
        <f>N31+F31</f>
        <v>41960.331999999995</v>
      </c>
    </row>
    <row r="32" spans="1:16" s="118" customFormat="1" ht="18" customHeight="1">
      <c r="A32" s="176"/>
      <c r="B32" s="103" t="s">
        <v>68</v>
      </c>
      <c r="C32" s="104">
        <v>924951</v>
      </c>
      <c r="D32" s="105">
        <v>7824.715999999998</v>
      </c>
      <c r="E32" s="106">
        <v>1212.6119999999999</v>
      </c>
      <c r="F32" s="107">
        <f t="shared" si="5"/>
        <v>9037.327999999998</v>
      </c>
      <c r="G32" s="171">
        <v>272824</v>
      </c>
      <c r="H32" s="109">
        <v>247906</v>
      </c>
      <c r="I32" s="110">
        <f t="shared" si="6"/>
        <v>520730</v>
      </c>
      <c r="J32" s="111">
        <v>20669.54300000001</v>
      </c>
      <c r="K32" s="112">
        <v>11245.8</v>
      </c>
      <c r="L32" s="113">
        <f t="shared" si="7"/>
        <v>31915.343000000008</v>
      </c>
      <c r="M32" s="172">
        <v>521.1679999999999</v>
      </c>
      <c r="N32" s="173">
        <f>L32+M32</f>
        <v>32436.51100000001</v>
      </c>
      <c r="O32" s="174">
        <f>I32+C32</f>
        <v>1445681</v>
      </c>
      <c r="P32" s="117">
        <f>N32+F32</f>
        <v>41473.83900000001</v>
      </c>
    </row>
    <row r="33" spans="1:16" s="192" customFormat="1" ht="18" customHeight="1" thickBot="1">
      <c r="A33" s="177"/>
      <c r="B33" s="138" t="s">
        <v>69</v>
      </c>
      <c r="C33" s="178">
        <v>871266</v>
      </c>
      <c r="D33" s="179">
        <v>8235.001999999997</v>
      </c>
      <c r="E33" s="180">
        <v>1278.5389999999993</v>
      </c>
      <c r="F33" s="181">
        <f t="shared" si="5"/>
        <v>9513.540999999996</v>
      </c>
      <c r="G33" s="182">
        <v>225784</v>
      </c>
      <c r="H33" s="183">
        <v>199427</v>
      </c>
      <c r="I33" s="184">
        <f t="shared" si="6"/>
        <v>425211</v>
      </c>
      <c r="J33" s="185">
        <v>22274.951999999983</v>
      </c>
      <c r="K33" s="186">
        <v>12539.043000000001</v>
      </c>
      <c r="L33" s="187">
        <f t="shared" si="7"/>
        <v>34813.99499999998</v>
      </c>
      <c r="M33" s="188">
        <v>570.8090000000001</v>
      </c>
      <c r="N33" s="189">
        <f>L33+M33</f>
        <v>35384.80399999998</v>
      </c>
      <c r="O33" s="190">
        <f>I33+C33</f>
        <v>1296477</v>
      </c>
      <c r="P33" s="191">
        <f>N33+F33</f>
        <v>44898.34499999998</v>
      </c>
    </row>
    <row r="34" spans="1:16" ht="18" customHeight="1">
      <c r="A34" s="193" t="s">
        <v>73</v>
      </c>
      <c r="B34" s="156"/>
      <c r="C34" s="194"/>
      <c r="D34" s="164"/>
      <c r="E34" s="195"/>
      <c r="F34" s="196"/>
      <c r="G34" s="197"/>
      <c r="H34" s="162"/>
      <c r="I34" s="163"/>
      <c r="J34" s="164"/>
      <c r="K34" s="162"/>
      <c r="L34" s="165"/>
      <c r="M34" s="198"/>
      <c r="N34" s="167"/>
      <c r="O34" s="168"/>
      <c r="P34" s="169"/>
    </row>
    <row r="35" spans="1:16" ht="18" customHeight="1">
      <c r="A35" s="199" t="s">
        <v>74</v>
      </c>
      <c r="B35" s="120"/>
      <c r="C35" s="121">
        <f>SUM(C12:C20)</f>
        <v>6662418</v>
      </c>
      <c r="D35" s="122">
        <f aca="true" t="shared" si="10" ref="D35:N35">SUM(D12:D20)</f>
        <v>94262.44500000005</v>
      </c>
      <c r="E35" s="123">
        <f t="shared" si="10"/>
        <v>11240.697</v>
      </c>
      <c r="F35" s="124">
        <f t="shared" si="10"/>
        <v>105503.14200000007</v>
      </c>
      <c r="G35" s="125">
        <f t="shared" si="10"/>
        <v>2036771</v>
      </c>
      <c r="H35" s="126">
        <f t="shared" si="10"/>
        <v>1894581</v>
      </c>
      <c r="I35" s="200">
        <f t="shared" si="10"/>
        <v>3931352</v>
      </c>
      <c r="J35" s="201">
        <f t="shared" si="10"/>
        <v>240932.63400000002</v>
      </c>
      <c r="K35" s="129">
        <f t="shared" si="10"/>
        <v>141732.235</v>
      </c>
      <c r="L35" s="130">
        <f t="shared" si="10"/>
        <v>382664.86899999995</v>
      </c>
      <c r="M35" s="202">
        <f t="shared" si="10"/>
        <v>6878.884</v>
      </c>
      <c r="N35" s="132">
        <f t="shared" si="10"/>
        <v>389543.75299999997</v>
      </c>
      <c r="O35" s="203">
        <f>SUM(O12:O20)</f>
        <v>10593770</v>
      </c>
      <c r="P35" s="134">
        <f>SUM(P12:P20)</f>
        <v>495046.8950000001</v>
      </c>
    </row>
    <row r="36" spans="1:16" ht="18" customHeight="1" thickBot="1">
      <c r="A36" s="199" t="s">
        <v>75</v>
      </c>
      <c r="B36" s="120"/>
      <c r="C36" s="121">
        <f>SUM(C25:C33)</f>
        <v>7170633</v>
      </c>
      <c r="D36" s="122">
        <f aca="true" t="shared" si="11" ref="D36:N36">SUM(D25:D33)</f>
        <v>73438.165</v>
      </c>
      <c r="E36" s="123">
        <f t="shared" si="11"/>
        <v>10145.336999999998</v>
      </c>
      <c r="F36" s="124">
        <f t="shared" si="11"/>
        <v>83583.50199999998</v>
      </c>
      <c r="G36" s="125">
        <f t="shared" si="11"/>
        <v>2077836</v>
      </c>
      <c r="H36" s="126">
        <f t="shared" si="11"/>
        <v>1989988</v>
      </c>
      <c r="I36" s="200">
        <f t="shared" si="11"/>
        <v>4067824</v>
      </c>
      <c r="J36" s="201">
        <f t="shared" si="11"/>
        <v>209201.21699999998</v>
      </c>
      <c r="K36" s="129">
        <f t="shared" si="11"/>
        <v>108884.71800000001</v>
      </c>
      <c r="L36" s="130">
        <f t="shared" si="11"/>
        <v>318085.935</v>
      </c>
      <c r="M36" s="202">
        <f t="shared" si="11"/>
        <v>4503.804</v>
      </c>
      <c r="N36" s="132">
        <f t="shared" si="11"/>
        <v>322589.739</v>
      </c>
      <c r="O36" s="203">
        <f>SUM(O25:O33)</f>
        <v>11238457</v>
      </c>
      <c r="P36" s="204">
        <f>SUM(P25:P33)</f>
        <v>406173.24100000004</v>
      </c>
    </row>
    <row r="37" spans="1:16" ht="16.5" customHeight="1">
      <c r="A37" s="205" t="s">
        <v>76</v>
      </c>
      <c r="B37" s="156"/>
      <c r="C37" s="194"/>
      <c r="D37" s="164"/>
      <c r="E37" s="166"/>
      <c r="F37" s="196"/>
      <c r="G37" s="161"/>
      <c r="H37" s="162"/>
      <c r="I37" s="163"/>
      <c r="J37" s="164"/>
      <c r="K37" s="162"/>
      <c r="L37" s="165"/>
      <c r="M37" s="198"/>
      <c r="N37" s="167"/>
      <c r="O37" s="206"/>
      <c r="P37" s="169"/>
    </row>
    <row r="38" spans="1:16" ht="16.5" customHeight="1">
      <c r="A38" s="199" t="s">
        <v>77</v>
      </c>
      <c r="B38" s="207"/>
      <c r="C38" s="208">
        <f>(C33/C20-1)*100</f>
        <v>21.093764115764202</v>
      </c>
      <c r="D38" s="209">
        <f aca="true" t="shared" si="12" ref="D38:P38">(D33/D20-1)*100</f>
        <v>-18.936522242789167</v>
      </c>
      <c r="E38" s="210">
        <f t="shared" si="12"/>
        <v>-9.439854598204356</v>
      </c>
      <c r="F38" s="211">
        <f t="shared" si="12"/>
        <v>-17.777757611585333</v>
      </c>
      <c r="G38" s="212">
        <f t="shared" si="12"/>
        <v>6.039215686274502</v>
      </c>
      <c r="H38" s="213">
        <f t="shared" si="12"/>
        <v>7.136448859210387</v>
      </c>
      <c r="I38" s="214">
        <f t="shared" si="12"/>
        <v>6.551013862299149</v>
      </c>
      <c r="J38" s="209">
        <f t="shared" si="12"/>
        <v>-3.472133265685018</v>
      </c>
      <c r="K38" s="215">
        <f t="shared" si="12"/>
        <v>-12.415101124273598</v>
      </c>
      <c r="L38" s="215">
        <f t="shared" si="12"/>
        <v>-6.896109907427794</v>
      </c>
      <c r="M38" s="210">
        <f t="shared" si="12"/>
        <v>-15.156789505054402</v>
      </c>
      <c r="N38" s="211">
        <f t="shared" si="12"/>
        <v>-7.042111956068931</v>
      </c>
      <c r="O38" s="216">
        <f t="shared" si="12"/>
        <v>15.905378766544631</v>
      </c>
      <c r="P38" s="217">
        <f t="shared" si="12"/>
        <v>-9.544674016704835</v>
      </c>
    </row>
    <row r="39" spans="1:16" ht="6.75" customHeight="1" thickBot="1">
      <c r="A39" s="218"/>
      <c r="B39" s="219"/>
      <c r="C39" s="220"/>
      <c r="D39" s="221"/>
      <c r="E39" s="222"/>
      <c r="F39" s="223"/>
      <c r="G39" s="224"/>
      <c r="H39" s="225"/>
      <c r="I39" s="226"/>
      <c r="J39" s="227"/>
      <c r="K39" s="225"/>
      <c r="L39" s="225"/>
      <c r="M39" s="228"/>
      <c r="N39" s="229"/>
      <c r="O39" s="230"/>
      <c r="P39" s="231"/>
    </row>
    <row r="40" spans="1:16" ht="16.5" customHeight="1">
      <c r="A40" s="232" t="s">
        <v>78</v>
      </c>
      <c r="B40" s="120"/>
      <c r="C40" s="233"/>
      <c r="D40" s="234"/>
      <c r="E40" s="210"/>
      <c r="F40" s="211"/>
      <c r="G40" s="212"/>
      <c r="H40" s="213"/>
      <c r="I40" s="235"/>
      <c r="J40" s="236"/>
      <c r="K40" s="213"/>
      <c r="L40" s="213"/>
      <c r="M40" s="237"/>
      <c r="N40" s="238"/>
      <c r="O40" s="239"/>
      <c r="P40" s="240"/>
    </row>
    <row r="41" spans="1:16" ht="16.5" customHeight="1" thickBot="1">
      <c r="A41" s="241" t="s">
        <v>79</v>
      </c>
      <c r="B41" s="242"/>
      <c r="C41" s="243">
        <f aca="true" t="shared" si="13" ref="C41:P41">(C36/C35-1)*100</f>
        <v>7.628086379449628</v>
      </c>
      <c r="D41" s="244">
        <f t="shared" si="13"/>
        <v>-22.091809733982657</v>
      </c>
      <c r="E41" s="245">
        <f t="shared" si="13"/>
        <v>-9.74459146083203</v>
      </c>
      <c r="F41" s="246">
        <f t="shared" si="13"/>
        <v>-20.77629119329931</v>
      </c>
      <c r="G41" s="247">
        <f t="shared" si="13"/>
        <v>2.0161814951214385</v>
      </c>
      <c r="H41" s="248">
        <f t="shared" si="13"/>
        <v>5.03578363764865</v>
      </c>
      <c r="I41" s="249">
        <f t="shared" si="13"/>
        <v>3.471375750632344</v>
      </c>
      <c r="J41" s="244">
        <f t="shared" si="13"/>
        <v>-13.170244509093788</v>
      </c>
      <c r="K41" s="250">
        <f t="shared" si="13"/>
        <v>-23.17575603037656</v>
      </c>
      <c r="L41" s="250">
        <f t="shared" si="13"/>
        <v>-16.876107328263767</v>
      </c>
      <c r="M41" s="251">
        <f t="shared" si="13"/>
        <v>-34.527112246695836</v>
      </c>
      <c r="N41" s="252">
        <f t="shared" si="13"/>
        <v>-17.187803291508562</v>
      </c>
      <c r="O41" s="253">
        <f t="shared" si="13"/>
        <v>6.085529514044574</v>
      </c>
      <c r="P41" s="254">
        <f t="shared" si="13"/>
        <v>-17.952572755758833</v>
      </c>
    </row>
    <row r="42" spans="1:13" ht="12.75" customHeight="1" thickTop="1">
      <c r="A42" s="255" t="s">
        <v>80</v>
      </c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2" ht="12" customHeight="1">
      <c r="A43" s="255" t="s">
        <v>81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1:12" ht="13.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3.5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</row>
    <row r="46" spans="1:12" ht="13.5">
      <c r="A46" s="259"/>
      <c r="B46" s="259"/>
      <c r="C46" s="260"/>
      <c r="D46" s="259"/>
      <c r="E46" s="259"/>
      <c r="F46" s="259"/>
      <c r="G46" s="259"/>
      <c r="H46" s="259"/>
      <c r="I46" s="259"/>
      <c r="J46" s="259"/>
      <c r="K46" s="259"/>
      <c r="L46" s="259"/>
    </row>
    <row r="47" spans="1:12" ht="13.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</row>
    <row r="48" spans="1:12" ht="13.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1:12" ht="13.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1:12" ht="13.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1:12" ht="13.5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</row>
    <row r="52" spans="1:12" ht="13.5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</row>
    <row r="53" spans="1:12" ht="13.5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</row>
    <row r="54" spans="1:12" ht="13.5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</row>
    <row r="55" spans="1:12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</row>
    <row r="56" spans="1:12" ht="13.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</row>
    <row r="57" spans="1:12" ht="13.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</row>
    <row r="58" spans="1:12" ht="13.5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</row>
    <row r="59" spans="1:12" ht="13.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</row>
    <row r="60" spans="1:12" ht="13.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</row>
    <row r="61" spans="1:12" ht="13.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</row>
    <row r="62" spans="1:12" ht="13.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</row>
    <row r="63" spans="1:12" ht="13.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</row>
    <row r="64" spans="1:12" ht="13.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</row>
    <row r="65" spans="1:12" ht="13.5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</row>
    <row r="66" spans="1:12" ht="13.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</row>
    <row r="67" spans="1:12" ht="13.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</row>
    <row r="68" spans="1:12" ht="13.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</row>
    <row r="69" spans="1:12" ht="13.5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</row>
    <row r="70" spans="1:12" ht="13.5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</row>
    <row r="71" spans="1:12" ht="13.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</row>
    <row r="72" spans="1:12" ht="13.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</row>
    <row r="73" spans="1:12" ht="13.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</row>
    <row r="74" spans="1:12" ht="13.5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</row>
    <row r="75" spans="1:12" ht="13.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</row>
    <row r="76" spans="1:12" ht="13.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ht="13.5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</row>
    <row r="78" spans="1:12" ht="13.5">
      <c r="A78" s="259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</row>
    <row r="79" spans="1:12" ht="13.5">
      <c r="A79" s="259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</row>
    <row r="80" spans="1:12" ht="13.5">
      <c r="A80" s="259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</row>
    <row r="81" spans="1:12" ht="13.5">
      <c r="A81" s="25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</row>
    <row r="82" spans="1:12" ht="13.5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</row>
    <row r="83" spans="1:12" ht="13.5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</row>
    <row r="84" spans="1:12" ht="13.5">
      <c r="A84" s="259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</row>
    <row r="85" spans="1:12" ht="13.5">
      <c r="A85" s="259"/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</row>
    <row r="86" spans="1:12" ht="13.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</row>
    <row r="87" spans="1:12" ht="13.5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</row>
    <row r="88" spans="1:12" ht="13.5">
      <c r="A88" s="259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</row>
    <row r="89" spans="1:12" ht="13.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</row>
    <row r="90" spans="1:12" ht="13.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</row>
    <row r="91" spans="1:12" ht="13.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</row>
    <row r="92" spans="1:12" ht="13.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</row>
    <row r="93" spans="1:12" ht="13.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</row>
    <row r="94" spans="1:12" ht="13.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</row>
    <row r="95" spans="1:12" ht="13.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</row>
    <row r="96" spans="1:12" ht="13.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</row>
    <row r="97" spans="1:12" ht="13.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</row>
    <row r="98" spans="1:12" ht="13.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</row>
    <row r="99" spans="1:12" ht="13.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</row>
    <row r="100" spans="1:12" ht="13.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</row>
    <row r="101" spans="1:12" ht="13.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</row>
    <row r="102" spans="1:12" ht="13.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</row>
    <row r="103" spans="1:12" ht="13.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</row>
    <row r="104" spans="1:12" ht="13.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</row>
    <row r="105" spans="1:12" ht="13.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</row>
    <row r="106" spans="1:12" ht="13.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</row>
    <row r="107" spans="1:12" ht="13.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</row>
    <row r="108" spans="1:12" ht="13.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</row>
    <row r="109" spans="1:12" ht="13.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</row>
    <row r="110" spans="1:12" ht="13.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</row>
    <row r="111" spans="1:12" ht="13.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</row>
    <row r="112" spans="1:12" ht="13.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</row>
    <row r="113" spans="1:12" ht="13.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</row>
    <row r="114" spans="1:12" ht="13.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</row>
    <row r="115" spans="1:12" ht="13.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</row>
    <row r="116" spans="1:12" ht="13.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</row>
    <row r="117" spans="1:12" ht="13.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</row>
    <row r="118" spans="1:12" ht="13.5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</row>
    <row r="119" spans="1:12" ht="13.5">
      <c r="A119" s="259"/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</row>
    <row r="120" spans="1:12" ht="13.5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</row>
    <row r="121" spans="1:12" ht="13.5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</row>
    <row r="122" spans="1:12" ht="13.5">
      <c r="A122" s="259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</row>
    <row r="123" spans="1:12" ht="13.5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</row>
    <row r="124" spans="1:12" ht="13.5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</row>
    <row r="125" spans="1:12" ht="13.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</row>
    <row r="126" spans="1:12" ht="13.5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</row>
    <row r="127" spans="1:12" ht="13.5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</row>
    <row r="128" spans="1:12" ht="13.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</row>
    <row r="129" spans="1:12" ht="13.5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</row>
    <row r="130" spans="1:12" ht="13.5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</row>
    <row r="131" spans="1:12" ht="13.5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</row>
    <row r="132" spans="1:12" ht="13.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</row>
    <row r="133" spans="1:12" ht="13.5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</row>
    <row r="134" spans="1:12" ht="13.5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</row>
    <row r="135" spans="1:12" ht="13.5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</row>
    <row r="136" spans="1:12" ht="13.5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</row>
    <row r="137" spans="1:12" ht="13.5">
      <c r="A137" s="259"/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</row>
    <row r="138" spans="1:12" ht="13.5">
      <c r="A138" s="259"/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</row>
    <row r="139" spans="1:12" ht="13.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</row>
    <row r="140" spans="1:12" ht="13.5">
      <c r="A140" s="259"/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</row>
    <row r="141" spans="1:12" ht="13.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</row>
    <row r="142" spans="1:12" ht="13.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</row>
    <row r="143" spans="1:12" ht="13.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</row>
    <row r="144" spans="1:12" ht="13.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</row>
    <row r="145" spans="1:12" ht="13.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</row>
    <row r="146" spans="1:12" ht="13.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</row>
    <row r="147" spans="1:12" ht="13.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</row>
    <row r="148" spans="1:12" ht="13.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</row>
    <row r="149" spans="1:12" ht="13.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</row>
    <row r="150" spans="1:12" ht="13.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</row>
    <row r="151" spans="1:12" ht="13.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</row>
    <row r="152" spans="1:12" ht="13.5">
      <c r="A152" s="259"/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</row>
    <row r="153" spans="1:12" ht="13.5">
      <c r="A153" s="259"/>
      <c r="B153" s="259"/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</row>
    <row r="154" spans="1:12" ht="13.5">
      <c r="A154" s="259"/>
      <c r="B154" s="259"/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</row>
    <row r="155" spans="1:12" ht="13.5">
      <c r="A155" s="259"/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</row>
    <row r="156" spans="1:12" ht="13.5">
      <c r="A156" s="259"/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</row>
    <row r="157" spans="1:12" ht="13.5">
      <c r="A157" s="259"/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</row>
    <row r="158" spans="1:12" ht="13.5">
      <c r="A158" s="259"/>
      <c r="B158" s="259"/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</row>
    <row r="159" spans="1:12" ht="13.5">
      <c r="A159" s="259"/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</row>
    <row r="160" spans="1:12" ht="13.5">
      <c r="A160" s="259"/>
      <c r="B160" s="259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</row>
    <row r="161" spans="1:12" ht="13.5">
      <c r="A161" s="259"/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</row>
    <row r="162" spans="1:12" ht="13.5">
      <c r="A162" s="259"/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</row>
    <row r="163" spans="1:12" ht="13.5">
      <c r="A163" s="259"/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</row>
    <row r="164" spans="1:12" ht="13.5">
      <c r="A164" s="259"/>
      <c r="B164" s="259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</row>
    <row r="165" spans="1:12" ht="13.5">
      <c r="A165" s="259"/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</row>
    <row r="166" spans="1:12" ht="13.5">
      <c r="A166" s="259"/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</row>
    <row r="167" spans="1:12" ht="13.5">
      <c r="A167" s="259"/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</row>
    <row r="168" spans="1:12" ht="13.5">
      <c r="A168" s="259"/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</row>
    <row r="169" spans="1:12" ht="13.5">
      <c r="A169" s="259"/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</row>
    <row r="170" spans="1:12" ht="13.5">
      <c r="A170" s="259"/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</row>
    <row r="171" spans="1:12" ht="13.5">
      <c r="A171" s="259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</row>
    <row r="172" spans="1:12" ht="13.5">
      <c r="A172" s="259"/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</row>
    <row r="173" spans="1:12" ht="13.5">
      <c r="A173" s="259"/>
      <c r="B173" s="259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</row>
    <row r="174" spans="1:12" ht="13.5">
      <c r="A174" s="259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</row>
    <row r="175" spans="1:12" ht="13.5">
      <c r="A175" s="259"/>
      <c r="B175" s="259"/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</row>
    <row r="176" spans="1:12" ht="13.5">
      <c r="A176" s="259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</row>
    <row r="177" spans="1:12" ht="13.5">
      <c r="A177" s="259"/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</row>
    <row r="178" spans="1:12" ht="13.5">
      <c r="A178" s="259"/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</row>
    <row r="179" spans="1:12" ht="13.5">
      <c r="A179" s="259"/>
      <c r="B179" s="259"/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</row>
    <row r="180" spans="1:12" ht="13.5">
      <c r="A180" s="259"/>
      <c r="B180" s="259"/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</row>
    <row r="181" spans="1:12" ht="13.5">
      <c r="A181" s="259"/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</row>
    <row r="182" spans="1:12" ht="13.5">
      <c r="A182" s="259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</row>
    <row r="183" spans="1:12" ht="13.5">
      <c r="A183" s="259"/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</row>
    <row r="184" spans="1:12" ht="13.5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</row>
    <row r="185" spans="1:12" ht="13.5">
      <c r="A185" s="259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</row>
    <row r="186" spans="1:12" ht="13.5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</row>
    <row r="187" spans="1:12" ht="13.5">
      <c r="A187" s="259"/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</row>
    <row r="188" spans="1:12" ht="13.5">
      <c r="A188" s="259"/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</row>
    <row r="189" spans="1:12" ht="13.5">
      <c r="A189" s="259"/>
      <c r="B189" s="259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</row>
    <row r="190" spans="1:12" ht="13.5">
      <c r="A190" s="259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</row>
    <row r="191" spans="1:12" ht="13.5">
      <c r="A191" s="259"/>
      <c r="B191" s="259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</row>
    <row r="192" spans="1:12" ht="13.5">
      <c r="A192" s="259"/>
      <c r="B192" s="259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</row>
    <row r="193" spans="1:12" ht="13.5">
      <c r="A193" s="259"/>
      <c r="B193" s="259"/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</row>
    <row r="194" spans="1:12" ht="13.5">
      <c r="A194" s="259"/>
      <c r="B194" s="259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</row>
    <row r="195" spans="1:12" ht="13.5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</row>
    <row r="196" spans="1:12" ht="13.5">
      <c r="A196" s="259"/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</row>
    <row r="197" spans="1:12" ht="13.5">
      <c r="A197" s="259"/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</row>
    <row r="198" spans="1:12" ht="13.5">
      <c r="A198" s="259"/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</row>
    <row r="199" spans="1:12" ht="13.5">
      <c r="A199" s="259"/>
      <c r="B199" s="259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</row>
    <row r="200" spans="1:12" ht="13.5">
      <c r="A200" s="259"/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</row>
    <row r="201" spans="1:12" ht="13.5">
      <c r="A201" s="259"/>
      <c r="B201" s="259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</row>
    <row r="202" spans="1:12" ht="13.5">
      <c r="A202" s="259"/>
      <c r="B202" s="259"/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</row>
    <row r="203" spans="1:12" ht="13.5">
      <c r="A203" s="259"/>
      <c r="B203" s="259"/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</row>
    <row r="204" spans="1:12" ht="13.5">
      <c r="A204" s="259"/>
      <c r="B204" s="259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</row>
    <row r="205" spans="1:12" ht="13.5">
      <c r="A205" s="259"/>
      <c r="B205" s="259"/>
      <c r="C205" s="259"/>
      <c r="D205" s="259"/>
      <c r="E205" s="259"/>
      <c r="F205" s="259"/>
      <c r="G205" s="259"/>
      <c r="H205" s="259"/>
      <c r="I205" s="259"/>
      <c r="J205" s="259"/>
      <c r="K205" s="259"/>
      <c r="L205" s="259"/>
    </row>
    <row r="206" spans="1:12" ht="13.5">
      <c r="A206" s="259"/>
      <c r="B206" s="259"/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</row>
    <row r="207" spans="1:12" ht="13.5">
      <c r="A207" s="259"/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</row>
    <row r="208" spans="1:12" ht="13.5">
      <c r="A208" s="259"/>
      <c r="B208" s="259"/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</row>
    <row r="209" spans="1:12" ht="13.5">
      <c r="A209" s="259"/>
      <c r="B209" s="259"/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</row>
    <row r="210" spans="1:12" ht="13.5">
      <c r="A210" s="259"/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</row>
    <row r="211" spans="1:12" ht="13.5">
      <c r="A211" s="259"/>
      <c r="B211" s="259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</row>
    <row r="212" spans="1:12" ht="13.5">
      <c r="A212" s="259"/>
      <c r="B212" s="259"/>
      <c r="C212" s="259"/>
      <c r="D212" s="259"/>
      <c r="E212" s="259"/>
      <c r="F212" s="259"/>
      <c r="G212" s="259"/>
      <c r="H212" s="259"/>
      <c r="I212" s="259"/>
      <c r="J212" s="259"/>
      <c r="K212" s="259"/>
      <c r="L212" s="259"/>
    </row>
    <row r="213" spans="1:12" ht="13.5">
      <c r="A213" s="259"/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</row>
    <row r="214" spans="1:12" ht="13.5">
      <c r="A214" s="259"/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</row>
    <row r="215" spans="1:12" ht="13.5">
      <c r="A215" s="259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</row>
    <row r="216" spans="1:12" ht="13.5">
      <c r="A216" s="259"/>
      <c r="B216" s="259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</row>
    <row r="217" spans="1:12" ht="13.5">
      <c r="A217" s="259"/>
      <c r="B217" s="259"/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</row>
    <row r="218" spans="1:12" ht="13.5">
      <c r="A218" s="259"/>
      <c r="B218" s="259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</row>
    <row r="219" spans="1:12" ht="13.5">
      <c r="A219" s="259"/>
      <c r="B219" s="259"/>
      <c r="C219" s="259"/>
      <c r="D219" s="259"/>
      <c r="E219" s="259"/>
      <c r="F219" s="259"/>
      <c r="G219" s="259"/>
      <c r="H219" s="259"/>
      <c r="I219" s="259"/>
      <c r="J219" s="259"/>
      <c r="K219" s="259"/>
      <c r="L219" s="259"/>
    </row>
    <row r="220" spans="1:12" ht="13.5">
      <c r="A220" s="259"/>
      <c r="B220" s="259"/>
      <c r="C220" s="259"/>
      <c r="D220" s="259"/>
      <c r="E220" s="259"/>
      <c r="F220" s="259"/>
      <c r="G220" s="259"/>
      <c r="H220" s="259"/>
      <c r="I220" s="259"/>
      <c r="J220" s="259"/>
      <c r="K220" s="259"/>
      <c r="L220" s="259"/>
    </row>
    <row r="221" spans="1:12" ht="13.5">
      <c r="A221" s="259"/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</row>
    <row r="222" spans="1:12" ht="13.5">
      <c r="A222" s="259"/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</row>
    <row r="223" spans="1:12" ht="13.5">
      <c r="A223" s="259"/>
      <c r="B223" s="259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</row>
    <row r="224" spans="1:12" ht="13.5">
      <c r="A224" s="259"/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</row>
    <row r="225" spans="1:12" ht="13.5">
      <c r="A225" s="259"/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  <c r="L225" s="259"/>
    </row>
    <row r="226" spans="1:12" ht="13.5">
      <c r="A226" s="259"/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</row>
    <row r="227" spans="1:12" ht="13.5">
      <c r="A227" s="259"/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</row>
    <row r="228" spans="1:12" ht="13.5">
      <c r="A228" s="259"/>
      <c r="B228" s="259"/>
      <c r="C228" s="259"/>
      <c r="D228" s="259"/>
      <c r="E228" s="259"/>
      <c r="F228" s="259"/>
      <c r="G228" s="259"/>
      <c r="H228" s="259"/>
      <c r="I228" s="259"/>
      <c r="J228" s="259"/>
      <c r="K228" s="259"/>
      <c r="L228" s="259"/>
    </row>
    <row r="229" spans="1:12" ht="13.5">
      <c r="A229" s="259"/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</row>
    <row r="230" spans="1:12" ht="13.5">
      <c r="A230" s="259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</row>
    <row r="231" spans="1:12" ht="13.5">
      <c r="A231" s="259"/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</row>
    <row r="232" spans="1:12" ht="13.5">
      <c r="A232" s="259"/>
      <c r="B232" s="259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</row>
    <row r="233" spans="1:12" ht="13.5">
      <c r="A233" s="259"/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</row>
    <row r="234" spans="1:12" ht="13.5">
      <c r="A234" s="259"/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</row>
    <row r="235" spans="1:12" ht="13.5">
      <c r="A235" s="259"/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</row>
    <row r="236" spans="1:12" ht="13.5">
      <c r="A236" s="259"/>
      <c r="B236" s="259"/>
      <c r="C236" s="259"/>
      <c r="D236" s="259"/>
      <c r="E236" s="259"/>
      <c r="F236" s="259"/>
      <c r="G236" s="259"/>
      <c r="H236" s="259"/>
      <c r="I236" s="259"/>
      <c r="J236" s="259"/>
      <c r="K236" s="259"/>
      <c r="L236" s="259"/>
    </row>
    <row r="237" spans="1:12" ht="13.5">
      <c r="A237" s="259"/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</row>
    <row r="238" spans="1:12" ht="13.5">
      <c r="A238" s="259"/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</row>
    <row r="239" spans="1:12" ht="13.5">
      <c r="A239" s="259"/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</row>
    <row r="240" spans="1:12" ht="13.5">
      <c r="A240" s="259"/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</row>
    <row r="241" spans="1:12" ht="13.5">
      <c r="A241" s="259"/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</row>
    <row r="242" spans="1:12" ht="13.5">
      <c r="A242" s="259"/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</row>
    <row r="243" spans="1:12" ht="13.5">
      <c r="A243" s="259"/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</row>
    <row r="244" spans="1:12" ht="13.5">
      <c r="A244" s="259"/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</row>
    <row r="245" spans="1:12" ht="13.5">
      <c r="A245" s="259"/>
      <c r="B245" s="259"/>
      <c r="C245" s="259"/>
      <c r="D245" s="259"/>
      <c r="E245" s="259"/>
      <c r="F245" s="259"/>
      <c r="G245" s="259"/>
      <c r="H245" s="259"/>
      <c r="I245" s="259"/>
      <c r="J245" s="259"/>
      <c r="K245" s="259"/>
      <c r="L245" s="259"/>
    </row>
    <row r="246" spans="1:12" ht="13.5">
      <c r="A246" s="259"/>
      <c r="B246" s="259"/>
      <c r="C246" s="259"/>
      <c r="D246" s="259"/>
      <c r="E246" s="259"/>
      <c r="F246" s="259"/>
      <c r="G246" s="259"/>
      <c r="H246" s="259"/>
      <c r="I246" s="259"/>
      <c r="J246" s="259"/>
      <c r="K246" s="259"/>
      <c r="L246" s="259"/>
    </row>
    <row r="247" spans="1:12" ht="13.5">
      <c r="A247" s="259"/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</row>
    <row r="248" spans="1:12" ht="13.5">
      <c r="A248" s="259"/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</row>
    <row r="249" spans="1:12" ht="13.5">
      <c r="A249" s="259"/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</row>
    <row r="250" spans="1:12" ht="13.5">
      <c r="A250" s="259"/>
      <c r="B250" s="259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</row>
    <row r="251" spans="1:12" ht="13.5">
      <c r="A251" s="259"/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</row>
    <row r="252" spans="1:12" ht="13.5">
      <c r="A252" s="259"/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</row>
    <row r="253" spans="1:12" ht="13.5">
      <c r="A253" s="259"/>
      <c r="B253" s="259"/>
      <c r="C253" s="259"/>
      <c r="D253" s="259"/>
      <c r="E253" s="259"/>
      <c r="F253" s="259"/>
      <c r="G253" s="259"/>
      <c r="H253" s="259"/>
      <c r="I253" s="259"/>
      <c r="J253" s="259"/>
      <c r="K253" s="259"/>
      <c r="L253" s="259"/>
    </row>
    <row r="254" spans="1:12" ht="13.5">
      <c r="A254" s="259"/>
      <c r="B254" s="259"/>
      <c r="C254" s="259"/>
      <c r="D254" s="259"/>
      <c r="E254" s="259"/>
      <c r="F254" s="259"/>
      <c r="G254" s="259"/>
      <c r="H254" s="259"/>
      <c r="I254" s="259"/>
      <c r="J254" s="259"/>
      <c r="K254" s="259"/>
      <c r="L254" s="259"/>
    </row>
    <row r="255" spans="1:12" ht="13.5">
      <c r="A255" s="259"/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</row>
    <row r="256" spans="1:12" ht="13.5">
      <c r="A256" s="259"/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  <c r="L256" s="259"/>
    </row>
    <row r="257" spans="1:12" ht="13.5">
      <c r="A257" s="259"/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</row>
    <row r="258" spans="1:12" ht="13.5">
      <c r="A258" s="259"/>
      <c r="B258" s="259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</row>
    <row r="259" spans="1:12" ht="13.5">
      <c r="A259" s="259"/>
      <c r="B259" s="259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</row>
    <row r="260" spans="1:12" ht="13.5">
      <c r="A260" s="259"/>
      <c r="B260" s="259"/>
      <c r="C260" s="259"/>
      <c r="D260" s="259"/>
      <c r="E260" s="259"/>
      <c r="F260" s="259"/>
      <c r="G260" s="259"/>
      <c r="H260" s="259"/>
      <c r="I260" s="259"/>
      <c r="J260" s="259"/>
      <c r="K260" s="259"/>
      <c r="L260" s="259"/>
    </row>
    <row r="261" spans="1:12" ht="13.5">
      <c r="A261" s="259"/>
      <c r="B261" s="259"/>
      <c r="C261" s="259"/>
      <c r="D261" s="259"/>
      <c r="E261" s="259"/>
      <c r="F261" s="259"/>
      <c r="G261" s="259"/>
      <c r="H261" s="259"/>
      <c r="I261" s="259"/>
      <c r="J261" s="259"/>
      <c r="K261" s="259"/>
      <c r="L261" s="259"/>
    </row>
    <row r="262" spans="1:12" ht="13.5">
      <c r="A262" s="259"/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</row>
    <row r="263" spans="1:12" ht="13.5">
      <c r="A263" s="259"/>
      <c r="B263" s="259"/>
      <c r="C263" s="259"/>
      <c r="D263" s="259"/>
      <c r="E263" s="259"/>
      <c r="F263" s="259"/>
      <c r="G263" s="259"/>
      <c r="H263" s="259"/>
      <c r="I263" s="259"/>
      <c r="J263" s="259"/>
      <c r="K263" s="259"/>
      <c r="L263" s="259"/>
    </row>
    <row r="264" spans="1:12" ht="13.5">
      <c r="A264" s="259"/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</row>
    <row r="265" spans="1:12" ht="13.5">
      <c r="A265" s="259"/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</row>
    <row r="266" spans="1:12" ht="13.5">
      <c r="A266" s="259"/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</row>
    <row r="267" spans="1:12" ht="13.5">
      <c r="A267" s="259"/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</row>
    <row r="268" spans="1:12" ht="13.5">
      <c r="A268" s="259"/>
      <c r="B268" s="259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</row>
    <row r="269" spans="1:12" ht="13.5">
      <c r="A269" s="259"/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</row>
    <row r="270" spans="1:12" ht="13.5">
      <c r="A270" s="259"/>
      <c r="B270" s="259"/>
      <c r="C270" s="259"/>
      <c r="D270" s="259"/>
      <c r="E270" s="259"/>
      <c r="F270" s="259"/>
      <c r="G270" s="259"/>
      <c r="H270" s="259"/>
      <c r="I270" s="259"/>
      <c r="J270" s="259"/>
      <c r="K270" s="259"/>
      <c r="L270" s="259"/>
    </row>
    <row r="271" spans="1:12" ht="13.5">
      <c r="A271" s="259"/>
      <c r="B271" s="259"/>
      <c r="C271" s="259"/>
      <c r="D271" s="259"/>
      <c r="E271" s="259"/>
      <c r="F271" s="259"/>
      <c r="G271" s="259"/>
      <c r="H271" s="259"/>
      <c r="I271" s="259"/>
      <c r="J271" s="259"/>
      <c r="K271" s="259"/>
      <c r="L271" s="259"/>
    </row>
    <row r="272" spans="1:12" ht="13.5">
      <c r="A272" s="259"/>
      <c r="B272" s="259"/>
      <c r="C272" s="259"/>
      <c r="D272" s="259"/>
      <c r="E272" s="259"/>
      <c r="F272" s="259"/>
      <c r="G272" s="259"/>
      <c r="H272" s="259"/>
      <c r="I272" s="259"/>
      <c r="J272" s="259"/>
      <c r="K272" s="259"/>
      <c r="L272" s="259"/>
    </row>
    <row r="273" spans="1:12" ht="13.5">
      <c r="A273" s="259"/>
      <c r="B273" s="259"/>
      <c r="C273" s="259"/>
      <c r="D273" s="259"/>
      <c r="E273" s="259"/>
      <c r="F273" s="259"/>
      <c r="G273" s="259"/>
      <c r="H273" s="259"/>
      <c r="I273" s="259"/>
      <c r="J273" s="259"/>
      <c r="K273" s="259"/>
      <c r="L273" s="259"/>
    </row>
    <row r="274" spans="1:12" ht="13.5">
      <c r="A274" s="259"/>
      <c r="B274" s="259"/>
      <c r="C274" s="259"/>
      <c r="D274" s="259"/>
      <c r="E274" s="259"/>
      <c r="F274" s="259"/>
      <c r="G274" s="259"/>
      <c r="H274" s="259"/>
      <c r="I274" s="259"/>
      <c r="J274" s="259"/>
      <c r="K274" s="259"/>
      <c r="L274" s="259"/>
    </row>
    <row r="275" spans="1:12" ht="13.5">
      <c r="A275" s="259"/>
      <c r="B275" s="259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</row>
    <row r="276" spans="1:12" ht="13.5">
      <c r="A276" s="259"/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</row>
    <row r="277" spans="1:12" ht="13.5">
      <c r="A277" s="259"/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</row>
    <row r="278" spans="1:12" ht="13.5">
      <c r="A278" s="259"/>
      <c r="B278" s="259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</row>
    <row r="279" spans="1:12" ht="13.5">
      <c r="A279" s="259"/>
      <c r="B279" s="259"/>
      <c r="C279" s="259"/>
      <c r="D279" s="259"/>
      <c r="E279" s="259"/>
      <c r="F279" s="259"/>
      <c r="G279" s="259"/>
      <c r="H279" s="259"/>
      <c r="I279" s="259"/>
      <c r="J279" s="259"/>
      <c r="K279" s="259"/>
      <c r="L279" s="259"/>
    </row>
    <row r="280" spans="1:12" ht="13.5">
      <c r="A280" s="259"/>
      <c r="B280" s="259"/>
      <c r="C280" s="259"/>
      <c r="D280" s="259"/>
      <c r="E280" s="259"/>
      <c r="F280" s="259"/>
      <c r="G280" s="259"/>
      <c r="H280" s="259"/>
      <c r="I280" s="259"/>
      <c r="J280" s="259"/>
      <c r="K280" s="259"/>
      <c r="L280" s="259"/>
    </row>
    <row r="281" spans="1:12" ht="13.5">
      <c r="A281" s="259"/>
      <c r="B281" s="259"/>
      <c r="C281" s="259"/>
      <c r="D281" s="259"/>
      <c r="E281" s="259"/>
      <c r="F281" s="259"/>
      <c r="G281" s="259"/>
      <c r="H281" s="259"/>
      <c r="I281" s="259"/>
      <c r="J281" s="259"/>
      <c r="K281" s="259"/>
      <c r="L281" s="259"/>
    </row>
    <row r="282" spans="1:12" ht="13.5">
      <c r="A282" s="259"/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</row>
    <row r="283" spans="1:12" ht="13.5">
      <c r="A283" s="259"/>
      <c r="B283" s="259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</row>
    <row r="284" spans="1:12" ht="13.5">
      <c r="A284" s="259"/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</row>
    <row r="285" spans="1:12" ht="13.5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</row>
    <row r="286" spans="1:12" ht="13.5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</row>
    <row r="287" spans="1:12" ht="13.5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</row>
    <row r="288" spans="1:12" ht="13.5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</row>
    <row r="289" spans="1:12" ht="13.5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</row>
    <row r="290" spans="1:12" ht="13.5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</row>
    <row r="291" spans="1:12" ht="13.5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</row>
    <row r="292" spans="1:12" ht="13.5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</row>
    <row r="293" spans="1:12" ht="13.5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</row>
    <row r="294" spans="1:12" ht="13.5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</row>
    <row r="295" spans="1:12" ht="13.5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</row>
    <row r="296" spans="1:12" ht="13.5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</row>
    <row r="297" spans="1:12" ht="13.5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</row>
    <row r="298" spans="1:12" ht="13.5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</row>
    <row r="299" spans="1:12" ht="13.5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</row>
    <row r="300" spans="1:12" ht="13.5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</row>
    <row r="301" spans="1:12" ht="13.5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</row>
    <row r="302" spans="1:12" ht="13.5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</row>
    <row r="303" spans="1:12" ht="13.5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</row>
    <row r="304" spans="1:12" ht="13.5">
      <c r="A304" s="259"/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</row>
    <row r="305" spans="1:12" ht="13.5">
      <c r="A305" s="259"/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</row>
    <row r="306" spans="1:12" ht="13.5">
      <c r="A306" s="259"/>
      <c r="B306" s="259"/>
      <c r="C306" s="259"/>
      <c r="D306" s="259"/>
      <c r="E306" s="259"/>
      <c r="F306" s="259"/>
      <c r="G306" s="259"/>
      <c r="H306" s="259"/>
      <c r="I306" s="259"/>
      <c r="J306" s="259"/>
      <c r="K306" s="259"/>
      <c r="L306" s="259"/>
    </row>
    <row r="307" spans="1:12" ht="13.5">
      <c r="A307" s="259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</row>
    <row r="308" spans="1:12" ht="13.5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</row>
    <row r="309" spans="1:12" ht="13.5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</row>
    <row r="310" spans="1:12" ht="13.5">
      <c r="A310" s="259"/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  <c r="L310" s="259"/>
    </row>
    <row r="311" spans="1:12" ht="13.5">
      <c r="A311" s="259"/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</row>
    <row r="312" spans="1:12" ht="13.5">
      <c r="A312" s="259"/>
      <c r="B312" s="259"/>
      <c r="C312" s="259"/>
      <c r="D312" s="259"/>
      <c r="E312" s="259"/>
      <c r="F312" s="259"/>
      <c r="G312" s="259"/>
      <c r="H312" s="259"/>
      <c r="I312" s="259"/>
      <c r="J312" s="259"/>
      <c r="K312" s="259"/>
      <c r="L312" s="259"/>
    </row>
    <row r="313" spans="1:12" ht="13.5">
      <c r="A313" s="259"/>
      <c r="B313" s="259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</row>
    <row r="314" spans="1:12" ht="13.5">
      <c r="A314" s="259"/>
      <c r="B314" s="259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</row>
    <row r="315" spans="1:12" ht="13.5">
      <c r="A315" s="259"/>
      <c r="B315" s="259"/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</row>
    <row r="316" spans="1:12" ht="13.5">
      <c r="A316" s="259"/>
      <c r="B316" s="259"/>
      <c r="C316" s="259"/>
      <c r="D316" s="259"/>
      <c r="E316" s="259"/>
      <c r="F316" s="259"/>
      <c r="G316" s="259"/>
      <c r="H316" s="259"/>
      <c r="I316" s="259"/>
      <c r="J316" s="259"/>
      <c r="K316" s="259"/>
      <c r="L316" s="259"/>
    </row>
    <row r="65525" ht="13.5">
      <c r="C65525" s="261" t="e">
        <f>((C65521/C65508)-1)*100</f>
        <v>#DIV/0!</v>
      </c>
    </row>
  </sheetData>
  <sheetProtection/>
  <mergeCells count="17">
    <mergeCell ref="O9:O11"/>
    <mergeCell ref="P9:P11"/>
    <mergeCell ref="F9:F11"/>
    <mergeCell ref="C7:F8"/>
    <mergeCell ref="N9:N11"/>
    <mergeCell ref="G7:N8"/>
    <mergeCell ref="M9:M11"/>
    <mergeCell ref="O1:P1"/>
    <mergeCell ref="A25:A28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38:B38 Q38:IV38 A41:B41 Q41:IV41">
    <cfRule type="cellIs" priority="1" dxfId="0" operator="lessThan" stopIfTrue="1">
      <formula>0</formula>
    </cfRule>
  </conditionalFormatting>
  <conditionalFormatting sqref="C37:P4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4.8515625" style="262" customWidth="1"/>
    <col min="2" max="2" width="11.7109375" style="262" customWidth="1"/>
    <col min="3" max="3" width="9.00390625" style="262" customWidth="1"/>
    <col min="4" max="4" width="11.7109375" style="262" customWidth="1"/>
    <col min="5" max="5" width="7.421875" style="262" customWidth="1"/>
    <col min="6" max="6" width="11.28125" style="262" customWidth="1"/>
    <col min="7" max="7" width="8.8515625" style="262" customWidth="1"/>
    <col min="8" max="8" width="11.28125" style="262" customWidth="1"/>
    <col min="9" max="9" width="7.28125" style="262" customWidth="1"/>
    <col min="10" max="16384" width="9.140625" style="262" customWidth="1"/>
  </cols>
  <sheetData>
    <row r="1" spans="8:9" ht="18.75" thickBot="1">
      <c r="H1" s="263" t="s">
        <v>45</v>
      </c>
      <c r="I1" s="264"/>
    </row>
    <row r="2" ht="6.75" customHeight="1" thickBot="1"/>
    <row r="3" spans="1:9" ht="30" customHeight="1" thickBot="1">
      <c r="A3" s="265" t="s">
        <v>82</v>
      </c>
      <c r="B3" s="266"/>
      <c r="C3" s="266"/>
      <c r="D3" s="266"/>
      <c r="E3" s="266"/>
      <c r="F3" s="266"/>
      <c r="G3" s="266"/>
      <c r="H3" s="266"/>
      <c r="I3" s="267"/>
    </row>
    <row r="4" spans="1:9" ht="14.25" thickBot="1">
      <c r="A4" s="268" t="s">
        <v>83</v>
      </c>
      <c r="B4" s="269" t="s">
        <v>84</v>
      </c>
      <c r="C4" s="270"/>
      <c r="D4" s="271"/>
      <c r="E4" s="272"/>
      <c r="F4" s="270" t="s">
        <v>85</v>
      </c>
      <c r="G4" s="270"/>
      <c r="H4" s="270"/>
      <c r="I4" s="273"/>
    </row>
    <row r="5" spans="1:9" s="278" customFormat="1" ht="26.25" thickBot="1">
      <c r="A5" s="274"/>
      <c r="B5" s="275" t="s">
        <v>86</v>
      </c>
      <c r="C5" s="276" t="s">
        <v>87</v>
      </c>
      <c r="D5" s="275" t="s">
        <v>88</v>
      </c>
      <c r="E5" s="276" t="s">
        <v>89</v>
      </c>
      <c r="F5" s="275" t="s">
        <v>90</v>
      </c>
      <c r="G5" s="276" t="s">
        <v>87</v>
      </c>
      <c r="H5" s="275" t="s">
        <v>91</v>
      </c>
      <c r="I5" s="277" t="s">
        <v>89</v>
      </c>
    </row>
    <row r="6" spans="1:9" s="284" customFormat="1" ht="16.5" customHeight="1">
      <c r="A6" s="279" t="s">
        <v>49</v>
      </c>
      <c r="B6" s="280">
        <f>SUM(B7:B13)</f>
        <v>871266</v>
      </c>
      <c r="C6" s="281">
        <f>(B6/$B$6)</f>
        <v>1</v>
      </c>
      <c r="D6" s="280">
        <f>SUM(D7:D13)</f>
        <v>719497</v>
      </c>
      <c r="E6" s="282">
        <f aca="true" t="shared" si="0" ref="E6:E13">(B6/D6-1)*100</f>
        <v>21.093764115764202</v>
      </c>
      <c r="F6" s="280">
        <f>SUM(F7:F13)</f>
        <v>7170633</v>
      </c>
      <c r="G6" s="283">
        <f>(F6/$F$6)*100</f>
        <v>100</v>
      </c>
      <c r="H6" s="280">
        <f>SUM(H7:H13)</f>
        <v>6662418</v>
      </c>
      <c r="I6" s="282">
        <f aca="true" t="shared" si="1" ref="I6:I13">(F6/H6-1)*100</f>
        <v>7.628086379449628</v>
      </c>
    </row>
    <row r="7" spans="1:9" s="284" customFormat="1" ht="16.5" customHeight="1">
      <c r="A7" s="285" t="s">
        <v>92</v>
      </c>
      <c r="B7" s="286">
        <v>296954</v>
      </c>
      <c r="C7" s="287">
        <f aca="true" t="shared" si="2" ref="C7:C13">B7/$B$6</f>
        <v>0.3408304696843444</v>
      </c>
      <c r="D7" s="286">
        <v>299223</v>
      </c>
      <c r="E7" s="288">
        <f t="shared" si="0"/>
        <v>-0.7582973234009471</v>
      </c>
      <c r="F7" s="286">
        <v>2576101</v>
      </c>
      <c r="G7" s="287">
        <f aca="true" t="shared" si="3" ref="G7:G13">(F7/$F$6)</f>
        <v>0.3592571255564188</v>
      </c>
      <c r="H7" s="286">
        <v>2624492</v>
      </c>
      <c r="I7" s="289">
        <f t="shared" si="1"/>
        <v>-1.8438234904126216</v>
      </c>
    </row>
    <row r="8" spans="1:9" s="284" customFormat="1" ht="16.5" customHeight="1">
      <c r="A8" s="285" t="s">
        <v>93</v>
      </c>
      <c r="B8" s="286">
        <v>162833</v>
      </c>
      <c r="C8" s="287">
        <f t="shared" si="2"/>
        <v>0.18689240714087316</v>
      </c>
      <c r="D8" s="286">
        <v>69428</v>
      </c>
      <c r="E8" s="289">
        <f t="shared" si="0"/>
        <v>134.53505790171113</v>
      </c>
      <c r="F8" s="286">
        <v>970183</v>
      </c>
      <c r="G8" s="287">
        <f t="shared" si="3"/>
        <v>0.13529949169062203</v>
      </c>
      <c r="H8" s="286">
        <v>612430</v>
      </c>
      <c r="I8" s="289">
        <f t="shared" si="1"/>
        <v>58.41532909883578</v>
      </c>
    </row>
    <row r="9" spans="1:9" s="284" customFormat="1" ht="16.5" customHeight="1">
      <c r="A9" s="285" t="s">
        <v>94</v>
      </c>
      <c r="B9" s="286">
        <v>160872</v>
      </c>
      <c r="C9" s="287">
        <f t="shared" si="2"/>
        <v>0.18464165937842175</v>
      </c>
      <c r="D9" s="286">
        <v>147567</v>
      </c>
      <c r="E9" s="288">
        <f t="shared" si="0"/>
        <v>9.016243469068286</v>
      </c>
      <c r="F9" s="286">
        <v>1385348</v>
      </c>
      <c r="G9" s="287">
        <f t="shared" si="3"/>
        <v>0.19319744853766746</v>
      </c>
      <c r="H9" s="286">
        <v>1322686</v>
      </c>
      <c r="I9" s="289">
        <f t="shared" si="1"/>
        <v>4.737481155769396</v>
      </c>
    </row>
    <row r="10" spans="1:9" s="284" customFormat="1" ht="16.5" customHeight="1">
      <c r="A10" s="285" t="s">
        <v>95</v>
      </c>
      <c r="B10" s="286">
        <v>145385</v>
      </c>
      <c r="C10" s="287">
        <f t="shared" si="2"/>
        <v>0.16686637605507387</v>
      </c>
      <c r="D10" s="286">
        <v>105481</v>
      </c>
      <c r="E10" s="288">
        <f t="shared" si="0"/>
        <v>37.83050976005158</v>
      </c>
      <c r="F10" s="286">
        <v>1287841</v>
      </c>
      <c r="G10" s="287">
        <f t="shared" si="3"/>
        <v>0.1795993463896423</v>
      </c>
      <c r="H10" s="286">
        <v>1191269</v>
      </c>
      <c r="I10" s="289">
        <f t="shared" si="1"/>
        <v>8.106649295834956</v>
      </c>
    </row>
    <row r="11" spans="1:9" s="284" customFormat="1" ht="16.5" customHeight="1">
      <c r="A11" s="285" t="s">
        <v>96</v>
      </c>
      <c r="B11" s="286">
        <v>69844</v>
      </c>
      <c r="C11" s="287">
        <f t="shared" si="2"/>
        <v>0.08016380760869815</v>
      </c>
      <c r="D11" s="286">
        <v>68781</v>
      </c>
      <c r="E11" s="288">
        <f t="shared" si="0"/>
        <v>1.5454849449702657</v>
      </c>
      <c r="F11" s="286">
        <v>636029</v>
      </c>
      <c r="G11" s="287">
        <f t="shared" si="3"/>
        <v>0.08869914273956009</v>
      </c>
      <c r="H11" s="286">
        <v>682231</v>
      </c>
      <c r="I11" s="289">
        <f t="shared" si="1"/>
        <v>-6.772192996213889</v>
      </c>
    </row>
    <row r="12" spans="1:9" s="284" customFormat="1" ht="16.5" customHeight="1">
      <c r="A12" s="285" t="s">
        <v>97</v>
      </c>
      <c r="B12" s="286">
        <v>21771</v>
      </c>
      <c r="C12" s="287">
        <f t="shared" si="2"/>
        <v>0.02498777640812335</v>
      </c>
      <c r="D12" s="286">
        <v>16526</v>
      </c>
      <c r="E12" s="289">
        <f t="shared" si="0"/>
        <v>31.73786760256565</v>
      </c>
      <c r="F12" s="286">
        <v>197960</v>
      </c>
      <c r="G12" s="287">
        <f t="shared" si="3"/>
        <v>0.02760704668611544</v>
      </c>
      <c r="H12" s="286">
        <v>111125</v>
      </c>
      <c r="I12" s="289">
        <f t="shared" si="1"/>
        <v>78.14173228346458</v>
      </c>
    </row>
    <row r="13" spans="1:9" s="284" customFormat="1" ht="16.5" customHeight="1" thickBot="1">
      <c r="A13" s="290" t="s">
        <v>98</v>
      </c>
      <c r="B13" s="291">
        <v>13607</v>
      </c>
      <c r="C13" s="292">
        <f t="shared" si="2"/>
        <v>0.015617503724465319</v>
      </c>
      <c r="D13" s="291">
        <v>12491</v>
      </c>
      <c r="E13" s="293">
        <f t="shared" si="0"/>
        <v>8.93443279160997</v>
      </c>
      <c r="F13" s="291">
        <v>117171</v>
      </c>
      <c r="G13" s="292">
        <f t="shared" si="3"/>
        <v>0.016340398399973893</v>
      </c>
      <c r="H13" s="291">
        <v>118185</v>
      </c>
      <c r="I13" s="294">
        <f t="shared" si="1"/>
        <v>-0.857976900621904</v>
      </c>
    </row>
    <row r="14" ht="14.25">
      <c r="A14" s="295" t="s">
        <v>99</v>
      </c>
    </row>
    <row r="15" ht="14.25">
      <c r="A15" s="255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I3:I5 E3:E5 E14:E65536">
    <cfRule type="cellIs" priority="1" dxfId="0" operator="lessThan" stopIfTrue="1">
      <formula>0</formula>
    </cfRule>
  </conditionalFormatting>
  <conditionalFormatting sqref="E6:E13 I6:I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6.140625" style="296" customWidth="1"/>
    <col min="2" max="2" width="12.28125" style="296" customWidth="1"/>
    <col min="3" max="3" width="11.140625" style="296" customWidth="1"/>
    <col min="4" max="4" width="12.28125" style="296" customWidth="1"/>
    <col min="5" max="5" width="8.28125" style="296" customWidth="1"/>
    <col min="6" max="6" width="11.28125" style="296" customWidth="1"/>
    <col min="7" max="7" width="9.28125" style="296" customWidth="1"/>
    <col min="8" max="8" width="10.7109375" style="296" customWidth="1"/>
    <col min="9" max="9" width="8.421875" style="296" customWidth="1"/>
    <col min="10" max="16384" width="9.140625" style="296" customWidth="1"/>
  </cols>
  <sheetData>
    <row r="1" spans="8:9" ht="18.75" thickBot="1">
      <c r="H1" s="263" t="s">
        <v>45</v>
      </c>
      <c r="I1" s="264"/>
    </row>
    <row r="2" ht="6" customHeight="1" thickBot="1"/>
    <row r="3" spans="1:9" ht="26.25" customHeight="1" thickBot="1">
      <c r="A3" s="297" t="s">
        <v>100</v>
      </c>
      <c r="B3" s="298"/>
      <c r="C3" s="298"/>
      <c r="D3" s="298"/>
      <c r="E3" s="298"/>
      <c r="F3" s="298"/>
      <c r="G3" s="298"/>
      <c r="H3" s="298"/>
      <c r="I3" s="299"/>
    </row>
    <row r="4" spans="1:9" ht="14.25" thickBot="1">
      <c r="A4" s="300" t="s">
        <v>83</v>
      </c>
      <c r="B4" s="301" t="s">
        <v>84</v>
      </c>
      <c r="C4" s="302"/>
      <c r="D4" s="303"/>
      <c r="E4" s="304"/>
      <c r="F4" s="302" t="s">
        <v>85</v>
      </c>
      <c r="G4" s="302"/>
      <c r="H4" s="302"/>
      <c r="I4" s="305"/>
    </row>
    <row r="5" spans="1:9" s="310" customFormat="1" ht="33.75" customHeight="1" thickBot="1">
      <c r="A5" s="306"/>
      <c r="B5" s="307" t="s">
        <v>86</v>
      </c>
      <c r="C5" s="308" t="s">
        <v>87</v>
      </c>
      <c r="D5" s="307" t="s">
        <v>88</v>
      </c>
      <c r="E5" s="308" t="s">
        <v>89</v>
      </c>
      <c r="F5" s="307" t="s">
        <v>90</v>
      </c>
      <c r="G5" s="308" t="s">
        <v>87</v>
      </c>
      <c r="H5" s="307" t="s">
        <v>91</v>
      </c>
      <c r="I5" s="309" t="s">
        <v>89</v>
      </c>
    </row>
    <row r="6" spans="1:9" s="316" customFormat="1" ht="16.5" customHeight="1" thickBot="1">
      <c r="A6" s="311" t="s">
        <v>49</v>
      </c>
      <c r="B6" s="312">
        <f>SUM(B7:B21)</f>
        <v>8235.002</v>
      </c>
      <c r="C6" s="313">
        <f>(B6/$B$6)</f>
        <v>1</v>
      </c>
      <c r="D6" s="312">
        <f>SUM(D7:D21)</f>
        <v>10158.708</v>
      </c>
      <c r="E6" s="314">
        <f aca="true" t="shared" si="0" ref="E6:E19">(B6/D6-1)*100</f>
        <v>-18.936522242789145</v>
      </c>
      <c r="F6" s="312">
        <f>SUM(F7:F21)</f>
        <v>73438.16500000001</v>
      </c>
      <c r="G6" s="315">
        <f>(F6/$F$6)*100</f>
        <v>100</v>
      </c>
      <c r="H6" s="312">
        <f>SUM(H7:H21)</f>
        <v>94262.44500000002</v>
      </c>
      <c r="I6" s="314">
        <f aca="true" t="shared" si="1" ref="I6:I19">(F6/H6-1)*100</f>
        <v>-22.091809733982615</v>
      </c>
    </row>
    <row r="7" spans="1:9" s="316" customFormat="1" ht="16.5" customHeight="1" thickTop="1">
      <c r="A7" s="317" t="s">
        <v>101</v>
      </c>
      <c r="B7" s="318">
        <v>1481.195</v>
      </c>
      <c r="C7" s="319">
        <f aca="true" t="shared" si="2" ref="C7:C21">B7/$B$6</f>
        <v>0.17986577295306058</v>
      </c>
      <c r="D7" s="318">
        <v>1832.632</v>
      </c>
      <c r="E7" s="320">
        <f t="shared" si="0"/>
        <v>-19.17662684052227</v>
      </c>
      <c r="F7" s="318">
        <v>14289.17</v>
      </c>
      <c r="G7" s="319">
        <f aca="true" t="shared" si="3" ref="G7:G21">(F7/$F$6)</f>
        <v>0.19457416998368626</v>
      </c>
      <c r="H7" s="318">
        <v>17881.91</v>
      </c>
      <c r="I7" s="321">
        <f t="shared" si="1"/>
        <v>-20.091477923778832</v>
      </c>
    </row>
    <row r="8" spans="1:9" s="316" customFormat="1" ht="16.5" customHeight="1">
      <c r="A8" s="317" t="s">
        <v>102</v>
      </c>
      <c r="B8" s="318">
        <v>1389.17</v>
      </c>
      <c r="C8" s="319">
        <f t="shared" si="2"/>
        <v>0.16869091227907412</v>
      </c>
      <c r="D8" s="318">
        <v>2607.631</v>
      </c>
      <c r="E8" s="320">
        <f t="shared" si="0"/>
        <v>-46.72674162870436</v>
      </c>
      <c r="F8" s="318">
        <v>12209.647</v>
      </c>
      <c r="G8" s="319">
        <f t="shared" si="3"/>
        <v>0.16625751746384185</v>
      </c>
      <c r="H8" s="318">
        <v>26251.443000000003</v>
      </c>
      <c r="I8" s="321">
        <f t="shared" si="1"/>
        <v>-53.489615789882485</v>
      </c>
    </row>
    <row r="9" spans="1:9" s="316" customFormat="1" ht="16.5" customHeight="1">
      <c r="A9" s="317" t="s">
        <v>92</v>
      </c>
      <c r="B9" s="318">
        <v>1083.573</v>
      </c>
      <c r="C9" s="319">
        <f t="shared" si="2"/>
        <v>0.1315813888084059</v>
      </c>
      <c r="D9" s="318">
        <v>1375.22</v>
      </c>
      <c r="E9" s="320">
        <f t="shared" si="0"/>
        <v>-21.20729774145227</v>
      </c>
      <c r="F9" s="318">
        <v>8898.551000000009</v>
      </c>
      <c r="G9" s="319">
        <f t="shared" si="3"/>
        <v>0.12117066105886506</v>
      </c>
      <c r="H9" s="318">
        <v>12217.766000000007</v>
      </c>
      <c r="I9" s="321">
        <f t="shared" si="1"/>
        <v>-27.16711876786637</v>
      </c>
    </row>
    <row r="10" spans="1:9" s="316" customFormat="1" ht="16.5" customHeight="1">
      <c r="A10" s="317" t="s">
        <v>95</v>
      </c>
      <c r="B10" s="318">
        <v>908.7389999999999</v>
      </c>
      <c r="C10" s="319">
        <f t="shared" si="2"/>
        <v>0.1103507928716957</v>
      </c>
      <c r="D10" s="318">
        <v>968.517</v>
      </c>
      <c r="E10" s="320">
        <f t="shared" si="0"/>
        <v>-6.172116751693579</v>
      </c>
      <c r="F10" s="318">
        <v>8771.860999999999</v>
      </c>
      <c r="G10" s="319">
        <f t="shared" si="3"/>
        <v>0.1194455362548887</v>
      </c>
      <c r="H10" s="318">
        <v>9626.497999999996</v>
      </c>
      <c r="I10" s="321">
        <f t="shared" si="1"/>
        <v>-8.87796372055546</v>
      </c>
    </row>
    <row r="11" spans="1:9" s="316" customFormat="1" ht="16.5" customHeight="1">
      <c r="A11" s="317" t="s">
        <v>103</v>
      </c>
      <c r="B11" s="318">
        <v>656.3260000000001</v>
      </c>
      <c r="C11" s="319">
        <f t="shared" si="2"/>
        <v>0.07969955562852324</v>
      </c>
      <c r="D11" s="318">
        <v>742.33</v>
      </c>
      <c r="E11" s="320">
        <f t="shared" si="0"/>
        <v>-11.585682917300922</v>
      </c>
      <c r="F11" s="318">
        <v>5085.256000000003</v>
      </c>
      <c r="G11" s="319">
        <f t="shared" si="3"/>
        <v>0.06924541210962995</v>
      </c>
      <c r="H11" s="318">
        <v>4529.136999999999</v>
      </c>
      <c r="I11" s="321">
        <f t="shared" si="1"/>
        <v>12.27869680250353</v>
      </c>
    </row>
    <row r="12" spans="1:9" s="316" customFormat="1" ht="16.5" customHeight="1">
      <c r="A12" s="317" t="s">
        <v>104</v>
      </c>
      <c r="B12" s="318">
        <v>525.143</v>
      </c>
      <c r="C12" s="319">
        <f t="shared" si="2"/>
        <v>0.0637696262854581</v>
      </c>
      <c r="D12" s="318">
        <v>448.88300000000004</v>
      </c>
      <c r="E12" s="320">
        <f t="shared" si="0"/>
        <v>16.988836734739344</v>
      </c>
      <c r="F12" s="318">
        <v>4149.132</v>
      </c>
      <c r="G12" s="319">
        <f t="shared" si="3"/>
        <v>0.05649830711320196</v>
      </c>
      <c r="H12" s="318">
        <v>4075.607</v>
      </c>
      <c r="I12" s="321">
        <f t="shared" si="1"/>
        <v>1.8040257561634299</v>
      </c>
    </row>
    <row r="13" spans="1:9" s="316" customFormat="1" ht="16.5" customHeight="1">
      <c r="A13" s="322" t="s">
        <v>93</v>
      </c>
      <c r="B13" s="323">
        <v>520.0119999999996</v>
      </c>
      <c r="C13" s="319">
        <f t="shared" si="2"/>
        <v>0.06314655418420051</v>
      </c>
      <c r="D13" s="323">
        <v>283.6439999999997</v>
      </c>
      <c r="E13" s="320">
        <f t="shared" si="0"/>
        <v>83.33262822411196</v>
      </c>
      <c r="F13" s="323">
        <v>3083.504000000004</v>
      </c>
      <c r="G13" s="319">
        <f t="shared" si="3"/>
        <v>0.04198775936190676</v>
      </c>
      <c r="H13" s="323">
        <v>2467.9939999999992</v>
      </c>
      <c r="I13" s="321">
        <f t="shared" si="1"/>
        <v>24.93968785985723</v>
      </c>
    </row>
    <row r="14" spans="1:9" s="316" customFormat="1" ht="16.5" customHeight="1">
      <c r="A14" s="322" t="s">
        <v>94</v>
      </c>
      <c r="B14" s="323">
        <v>428.626</v>
      </c>
      <c r="C14" s="319">
        <f t="shared" si="2"/>
        <v>0.052049289119784056</v>
      </c>
      <c r="D14" s="323">
        <v>497.886</v>
      </c>
      <c r="E14" s="320">
        <f t="shared" si="0"/>
        <v>-13.910814925505044</v>
      </c>
      <c r="F14" s="323">
        <v>3503.126000000003</v>
      </c>
      <c r="G14" s="319">
        <f t="shared" si="3"/>
        <v>0.04770170932239391</v>
      </c>
      <c r="H14" s="323">
        <v>4199.97</v>
      </c>
      <c r="I14" s="321">
        <f t="shared" si="1"/>
        <v>-16.591642321254607</v>
      </c>
    </row>
    <row r="15" spans="1:9" s="316" customFormat="1" ht="16.5" customHeight="1">
      <c r="A15" s="322" t="s">
        <v>105</v>
      </c>
      <c r="B15" s="323">
        <v>402.3</v>
      </c>
      <c r="C15" s="319">
        <f t="shared" si="2"/>
        <v>0.04885244715180397</v>
      </c>
      <c r="D15" s="323">
        <v>515.9280000000001</v>
      </c>
      <c r="E15" s="320">
        <f t="shared" si="0"/>
        <v>-22.024003349304564</v>
      </c>
      <c r="F15" s="323">
        <v>3916.6969999999997</v>
      </c>
      <c r="G15" s="319">
        <f t="shared" si="3"/>
        <v>0.05333326343325707</v>
      </c>
      <c r="H15" s="323">
        <v>4275.561</v>
      </c>
      <c r="I15" s="321">
        <f t="shared" si="1"/>
        <v>-8.393378085355351</v>
      </c>
    </row>
    <row r="16" spans="1:9" s="316" customFormat="1" ht="16.5" customHeight="1">
      <c r="A16" s="322" t="s">
        <v>106</v>
      </c>
      <c r="B16" s="323">
        <v>278.59</v>
      </c>
      <c r="C16" s="319">
        <f t="shared" si="2"/>
        <v>0.03382998571220747</v>
      </c>
      <c r="D16" s="323">
        <v>266.7</v>
      </c>
      <c r="E16" s="320">
        <f t="shared" si="0"/>
        <v>4.45819272590926</v>
      </c>
      <c r="F16" s="323">
        <v>2401.04</v>
      </c>
      <c r="G16" s="319">
        <f t="shared" si="3"/>
        <v>0.032694716704863194</v>
      </c>
      <c r="H16" s="323">
        <v>1651.095</v>
      </c>
      <c r="I16" s="321">
        <f t="shared" si="1"/>
        <v>45.42106904811656</v>
      </c>
    </row>
    <row r="17" spans="1:9" s="316" customFormat="1" ht="16.5" customHeight="1">
      <c r="A17" s="322" t="s">
        <v>96</v>
      </c>
      <c r="B17" s="323">
        <v>276.436</v>
      </c>
      <c r="C17" s="319">
        <f t="shared" si="2"/>
        <v>0.03356841929121571</v>
      </c>
      <c r="D17" s="323">
        <v>258.215</v>
      </c>
      <c r="E17" s="320">
        <f t="shared" si="0"/>
        <v>7.056522665220855</v>
      </c>
      <c r="F17" s="323">
        <v>2532.684</v>
      </c>
      <c r="G17" s="319">
        <f t="shared" si="3"/>
        <v>0.03448729962138896</v>
      </c>
      <c r="H17" s="323">
        <v>2820.222000000002</v>
      </c>
      <c r="I17" s="321">
        <f t="shared" si="1"/>
        <v>-10.195580347930111</v>
      </c>
    </row>
    <row r="18" spans="1:9" s="316" customFormat="1" ht="16.5" customHeight="1">
      <c r="A18" s="322" t="s">
        <v>98</v>
      </c>
      <c r="B18" s="323">
        <v>154.99200000000002</v>
      </c>
      <c r="C18" s="319">
        <f t="shared" si="2"/>
        <v>0.018821124755039526</v>
      </c>
      <c r="D18" s="323">
        <v>144.53199999999995</v>
      </c>
      <c r="E18" s="320">
        <f t="shared" si="0"/>
        <v>7.237151634240213</v>
      </c>
      <c r="F18" s="323">
        <v>1427.552999999999</v>
      </c>
      <c r="G18" s="319">
        <f t="shared" si="3"/>
        <v>0.01943884354953584</v>
      </c>
      <c r="H18" s="323">
        <v>1447.6969999999965</v>
      </c>
      <c r="I18" s="321">
        <f t="shared" si="1"/>
        <v>-1.3914513879629165</v>
      </c>
    </row>
    <row r="19" spans="1:9" s="316" customFormat="1" ht="16.5" customHeight="1">
      <c r="A19" s="322" t="s">
        <v>107</v>
      </c>
      <c r="B19" s="323">
        <v>129.9</v>
      </c>
      <c r="C19" s="319">
        <f t="shared" si="2"/>
        <v>0.015774130959531035</v>
      </c>
      <c r="D19" s="323">
        <v>62.6</v>
      </c>
      <c r="E19" s="320">
        <f t="shared" si="0"/>
        <v>107.50798722044728</v>
      </c>
      <c r="F19" s="323">
        <v>1509.75</v>
      </c>
      <c r="G19" s="319">
        <f t="shared" si="3"/>
        <v>0.020558111712077772</v>
      </c>
      <c r="H19" s="323">
        <v>1063.8</v>
      </c>
      <c r="I19" s="321">
        <f t="shared" si="1"/>
        <v>41.92047377326566</v>
      </c>
    </row>
    <row r="20" spans="1:9" s="316" customFormat="1" ht="16.5" customHeight="1">
      <c r="A20" s="322" t="s">
        <v>108</v>
      </c>
      <c r="B20" s="323"/>
      <c r="C20" s="319">
        <f t="shared" si="2"/>
        <v>0</v>
      </c>
      <c r="D20" s="323"/>
      <c r="E20" s="320"/>
      <c r="F20" s="323">
        <v>1134.224</v>
      </c>
      <c r="G20" s="319">
        <f t="shared" si="3"/>
        <v>0.01544461248453035</v>
      </c>
      <c r="H20" s="323"/>
      <c r="I20" s="321"/>
    </row>
    <row r="21" spans="1:9" s="316" customFormat="1" ht="16.5" customHeight="1" thickBot="1">
      <c r="A21" s="324" t="s">
        <v>109</v>
      </c>
      <c r="B21" s="325"/>
      <c r="C21" s="326">
        <f t="shared" si="2"/>
        <v>0</v>
      </c>
      <c r="D21" s="325">
        <v>153.99</v>
      </c>
      <c r="E21" s="327">
        <f>(B21/D21-1)*100</f>
        <v>-100</v>
      </c>
      <c r="F21" s="325">
        <v>525.97</v>
      </c>
      <c r="G21" s="326">
        <f t="shared" si="3"/>
        <v>0.007162079825932469</v>
      </c>
      <c r="H21" s="325">
        <v>1753.745</v>
      </c>
      <c r="I21" s="328">
        <f>(F21/H21-1)*100</f>
        <v>-70.00875269779814</v>
      </c>
    </row>
    <row r="22" ht="14.25">
      <c r="A22" s="255" t="s">
        <v>110</v>
      </c>
    </row>
    <row r="23" ht="14.25">
      <c r="A23" s="255" t="s">
        <v>111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L18" sqref="L18"/>
    </sheetView>
  </sheetViews>
  <sheetFormatPr defaultColWidth="9.140625" defaultRowHeight="12.75"/>
  <cols>
    <col min="1" max="1" width="19.00390625" style="329" customWidth="1"/>
    <col min="2" max="4" width="9.57421875" style="329" bestFit="1" customWidth="1"/>
    <col min="5" max="5" width="10.28125" style="329" bestFit="1" customWidth="1"/>
    <col min="6" max="6" width="9.57421875" style="329" bestFit="1" customWidth="1"/>
    <col min="7" max="7" width="9.421875" style="329" customWidth="1"/>
    <col min="8" max="8" width="9.57421875" style="329" bestFit="1" customWidth="1"/>
    <col min="9" max="9" width="9.28125" style="329" customWidth="1"/>
    <col min="10" max="11" width="11.57421875" style="329" bestFit="1" customWidth="1"/>
    <col min="12" max="12" width="11.421875" style="329" bestFit="1" customWidth="1"/>
    <col min="13" max="13" width="10.28125" style="329" bestFit="1" customWidth="1"/>
    <col min="14" max="14" width="11.57421875" style="329" bestFit="1" customWidth="1"/>
    <col min="15" max="15" width="11.140625" style="329" customWidth="1"/>
    <col min="16" max="16" width="11.421875" style="329" bestFit="1" customWidth="1"/>
    <col min="17" max="17" width="10.00390625" style="329" customWidth="1"/>
    <col min="18" max="16384" width="9.140625" style="329" customWidth="1"/>
  </cols>
  <sheetData>
    <row r="1" spans="16:17" ht="18.75" thickBot="1">
      <c r="P1" s="263" t="s">
        <v>45</v>
      </c>
      <c r="Q1" s="264"/>
    </row>
    <row r="2" ht="8.25" customHeight="1" thickBot="1"/>
    <row r="3" spans="1:17" ht="30" customHeight="1" thickBot="1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</row>
    <row r="4" spans="1:17" ht="15.75" customHeight="1" thickBot="1">
      <c r="A4" s="333" t="s">
        <v>113</v>
      </c>
      <c r="B4" s="334" t="s">
        <v>84</v>
      </c>
      <c r="C4" s="335"/>
      <c r="D4" s="335"/>
      <c r="E4" s="335"/>
      <c r="F4" s="335"/>
      <c r="G4" s="335"/>
      <c r="H4" s="335"/>
      <c r="I4" s="336"/>
      <c r="J4" s="337" t="s">
        <v>85</v>
      </c>
      <c r="K4" s="335"/>
      <c r="L4" s="335"/>
      <c r="M4" s="335"/>
      <c r="N4" s="335"/>
      <c r="O4" s="335"/>
      <c r="P4" s="335"/>
      <c r="Q4" s="336"/>
    </row>
    <row r="5" spans="1:17" s="346" customFormat="1" ht="26.25" customHeight="1">
      <c r="A5" s="338"/>
      <c r="B5" s="339" t="s">
        <v>86</v>
      </c>
      <c r="C5" s="340"/>
      <c r="D5" s="341"/>
      <c r="E5" s="342" t="s">
        <v>87</v>
      </c>
      <c r="F5" s="343" t="s">
        <v>88</v>
      </c>
      <c r="G5" s="340"/>
      <c r="H5" s="341"/>
      <c r="I5" s="344" t="s">
        <v>89</v>
      </c>
      <c r="J5" s="343" t="s">
        <v>90</v>
      </c>
      <c r="K5" s="340"/>
      <c r="L5" s="341"/>
      <c r="M5" s="342" t="s">
        <v>87</v>
      </c>
      <c r="N5" s="343" t="s">
        <v>91</v>
      </c>
      <c r="O5" s="340"/>
      <c r="P5" s="341"/>
      <c r="Q5" s="345" t="s">
        <v>89</v>
      </c>
    </row>
    <row r="6" spans="1:17" s="346" customFormat="1" ht="14.25" thickBot="1">
      <c r="A6" s="347"/>
      <c r="B6" s="348" t="s">
        <v>56</v>
      </c>
      <c r="C6" s="349" t="s">
        <v>57</v>
      </c>
      <c r="D6" s="349" t="s">
        <v>58</v>
      </c>
      <c r="E6" s="350"/>
      <c r="F6" s="351" t="s">
        <v>56</v>
      </c>
      <c r="G6" s="352" t="s">
        <v>57</v>
      </c>
      <c r="H6" s="352" t="s">
        <v>58</v>
      </c>
      <c r="I6" s="353"/>
      <c r="J6" s="354" t="s">
        <v>56</v>
      </c>
      <c r="K6" s="349" t="s">
        <v>57</v>
      </c>
      <c r="L6" s="349" t="s">
        <v>58</v>
      </c>
      <c r="M6" s="350"/>
      <c r="N6" s="351" t="s">
        <v>56</v>
      </c>
      <c r="O6" s="352" t="s">
        <v>57</v>
      </c>
      <c r="P6" s="352" t="s">
        <v>58</v>
      </c>
      <c r="Q6" s="355"/>
    </row>
    <row r="7" spans="1:17" s="361" customFormat="1" ht="18.75" customHeight="1" thickBot="1">
      <c r="A7" s="356" t="s">
        <v>49</v>
      </c>
      <c r="B7" s="357">
        <f>SUM(B8:B32)</f>
        <v>225784</v>
      </c>
      <c r="C7" s="358">
        <f>SUM(C8:C32)</f>
        <v>199427</v>
      </c>
      <c r="D7" s="358">
        <f aca="true" t="shared" si="0" ref="D7:D32">C7+B7</f>
        <v>425211</v>
      </c>
      <c r="E7" s="359">
        <f aca="true" t="shared" si="1" ref="E7:E32">(D7/$D$7)</f>
        <v>1</v>
      </c>
      <c r="F7" s="360">
        <f>SUM(F8:F32)</f>
        <v>212925</v>
      </c>
      <c r="G7" s="358">
        <f>SUM(G8:G32)</f>
        <v>186143</v>
      </c>
      <c r="H7" s="357">
        <f aca="true" t="shared" si="2" ref="H7:H32">G7+F7</f>
        <v>399068</v>
      </c>
      <c r="I7" s="359">
        <f aca="true" t="shared" si="3" ref="I7:I20">(D7/H7-1)</f>
        <v>0.06551013862299149</v>
      </c>
      <c r="J7" s="360">
        <f>SUM(J8:J32)</f>
        <v>2077836</v>
      </c>
      <c r="K7" s="358">
        <f>SUM(K8:K32)</f>
        <v>1989988</v>
      </c>
      <c r="L7" s="358">
        <f aca="true" t="shared" si="4" ref="L7:L32">K7+J7</f>
        <v>4067824</v>
      </c>
      <c r="M7" s="359">
        <f aca="true" t="shared" si="5" ref="M7:M32">(L7/$L$7)</f>
        <v>1</v>
      </c>
      <c r="N7" s="360">
        <f>SUM(N8:N32)</f>
        <v>2036771</v>
      </c>
      <c r="O7" s="358">
        <f>SUM(O8:O32)</f>
        <v>1894581</v>
      </c>
      <c r="P7" s="358">
        <f aca="true" t="shared" si="6" ref="P7:P32">O7+N7</f>
        <v>3931352</v>
      </c>
      <c r="Q7" s="359">
        <f aca="true" t="shared" si="7" ref="Q7:Q20">(L7/P7-1)</f>
        <v>0.03471375750632344</v>
      </c>
    </row>
    <row r="8" spans="1:17" ht="18.75" customHeight="1" thickTop="1">
      <c r="A8" s="362" t="s">
        <v>92</v>
      </c>
      <c r="B8" s="363">
        <v>84484</v>
      </c>
      <c r="C8" s="364">
        <v>81312</v>
      </c>
      <c r="D8" s="364">
        <f t="shared" si="0"/>
        <v>165796</v>
      </c>
      <c r="E8" s="365">
        <f t="shared" si="1"/>
        <v>0.38991465413641696</v>
      </c>
      <c r="F8" s="366">
        <v>75718</v>
      </c>
      <c r="G8" s="364">
        <v>75623</v>
      </c>
      <c r="H8" s="364">
        <f t="shared" si="2"/>
        <v>151341</v>
      </c>
      <c r="I8" s="365">
        <f t="shared" si="3"/>
        <v>0.09551278239208139</v>
      </c>
      <c r="J8" s="366">
        <v>748741</v>
      </c>
      <c r="K8" s="364">
        <v>783883</v>
      </c>
      <c r="L8" s="364">
        <f t="shared" si="4"/>
        <v>1532624</v>
      </c>
      <c r="M8" s="365">
        <f t="shared" si="5"/>
        <v>0.3767675297652996</v>
      </c>
      <c r="N8" s="366">
        <v>736546</v>
      </c>
      <c r="O8" s="364">
        <v>775212</v>
      </c>
      <c r="P8" s="364">
        <f t="shared" si="6"/>
        <v>1511758</v>
      </c>
      <c r="Q8" s="367">
        <f t="shared" si="7"/>
        <v>0.013802473676342464</v>
      </c>
    </row>
    <row r="9" spans="1:17" ht="18.75" customHeight="1">
      <c r="A9" s="368" t="s">
        <v>95</v>
      </c>
      <c r="B9" s="369">
        <v>17747</v>
      </c>
      <c r="C9" s="370">
        <v>16455</v>
      </c>
      <c r="D9" s="370">
        <f t="shared" si="0"/>
        <v>34202</v>
      </c>
      <c r="E9" s="371">
        <f t="shared" si="1"/>
        <v>0.0804353603269906</v>
      </c>
      <c r="F9" s="372">
        <v>18258</v>
      </c>
      <c r="G9" s="370">
        <v>10576</v>
      </c>
      <c r="H9" s="370">
        <f t="shared" si="2"/>
        <v>28834</v>
      </c>
      <c r="I9" s="371">
        <f t="shared" si="3"/>
        <v>0.18616910591662617</v>
      </c>
      <c r="J9" s="372">
        <v>174988</v>
      </c>
      <c r="K9" s="370">
        <v>166906</v>
      </c>
      <c r="L9" s="370">
        <f t="shared" si="4"/>
        <v>341894</v>
      </c>
      <c r="M9" s="371">
        <f t="shared" si="5"/>
        <v>0.08404837574093668</v>
      </c>
      <c r="N9" s="372">
        <v>143076</v>
      </c>
      <c r="O9" s="370">
        <v>107665</v>
      </c>
      <c r="P9" s="370">
        <f t="shared" si="6"/>
        <v>250741</v>
      </c>
      <c r="Q9" s="373">
        <f t="shared" si="7"/>
        <v>0.36353448379004627</v>
      </c>
    </row>
    <row r="10" spans="1:17" ht="18.75" customHeight="1">
      <c r="A10" s="368" t="s">
        <v>114</v>
      </c>
      <c r="B10" s="369">
        <v>16186</v>
      </c>
      <c r="C10" s="370">
        <v>14883</v>
      </c>
      <c r="D10" s="370">
        <f t="shared" si="0"/>
        <v>31069</v>
      </c>
      <c r="E10" s="371">
        <f t="shared" si="1"/>
        <v>0.07306725366935474</v>
      </c>
      <c r="F10" s="372">
        <v>16283</v>
      </c>
      <c r="G10" s="370">
        <v>14683</v>
      </c>
      <c r="H10" s="370">
        <f t="shared" si="2"/>
        <v>30966</v>
      </c>
      <c r="I10" s="371">
        <f t="shared" si="3"/>
        <v>0.003326228767034811</v>
      </c>
      <c r="J10" s="372">
        <v>146195</v>
      </c>
      <c r="K10" s="370">
        <v>134505</v>
      </c>
      <c r="L10" s="370">
        <f t="shared" si="4"/>
        <v>280700</v>
      </c>
      <c r="M10" s="371">
        <f t="shared" si="5"/>
        <v>0.06900495203332298</v>
      </c>
      <c r="N10" s="372">
        <v>166405</v>
      </c>
      <c r="O10" s="370">
        <v>151832</v>
      </c>
      <c r="P10" s="370">
        <f t="shared" si="6"/>
        <v>318237</v>
      </c>
      <c r="Q10" s="373">
        <f t="shared" si="7"/>
        <v>-0.11795297215597178</v>
      </c>
    </row>
    <row r="11" spans="1:17" ht="18.75" customHeight="1">
      <c r="A11" s="368" t="s">
        <v>115</v>
      </c>
      <c r="B11" s="369">
        <v>16369</v>
      </c>
      <c r="C11" s="370">
        <v>14441</v>
      </c>
      <c r="D11" s="370">
        <f t="shared" si="0"/>
        <v>30810</v>
      </c>
      <c r="E11" s="371">
        <f t="shared" si="1"/>
        <v>0.07245814430953103</v>
      </c>
      <c r="F11" s="372">
        <v>17721</v>
      </c>
      <c r="G11" s="370">
        <v>16278</v>
      </c>
      <c r="H11" s="370">
        <f t="shared" si="2"/>
        <v>33999</v>
      </c>
      <c r="I11" s="371">
        <f t="shared" si="3"/>
        <v>-0.09379687637871703</v>
      </c>
      <c r="J11" s="372">
        <v>169592</v>
      </c>
      <c r="K11" s="370">
        <v>166941</v>
      </c>
      <c r="L11" s="370">
        <f t="shared" si="4"/>
        <v>336533</v>
      </c>
      <c r="M11" s="371">
        <f t="shared" si="5"/>
        <v>0.0827304721148211</v>
      </c>
      <c r="N11" s="372">
        <v>208723</v>
      </c>
      <c r="O11" s="370">
        <v>201386</v>
      </c>
      <c r="P11" s="370">
        <f t="shared" si="6"/>
        <v>410109</v>
      </c>
      <c r="Q11" s="373">
        <f t="shared" si="7"/>
        <v>-0.17940596280501042</v>
      </c>
    </row>
    <row r="12" spans="1:17" ht="18.75" customHeight="1">
      <c r="A12" s="368" t="s">
        <v>116</v>
      </c>
      <c r="B12" s="369">
        <v>9151</v>
      </c>
      <c r="C12" s="370">
        <v>7970</v>
      </c>
      <c r="D12" s="370">
        <f t="shared" si="0"/>
        <v>17121</v>
      </c>
      <c r="E12" s="371">
        <f t="shared" si="1"/>
        <v>0.04026471563529636</v>
      </c>
      <c r="F12" s="372">
        <v>6060</v>
      </c>
      <c r="G12" s="370">
        <v>5356</v>
      </c>
      <c r="H12" s="370">
        <f t="shared" si="2"/>
        <v>11416</v>
      </c>
      <c r="I12" s="371">
        <f t="shared" si="3"/>
        <v>0.4997372109320253</v>
      </c>
      <c r="J12" s="372">
        <v>84001</v>
      </c>
      <c r="K12" s="370">
        <v>79912</v>
      </c>
      <c r="L12" s="370">
        <f t="shared" si="4"/>
        <v>163913</v>
      </c>
      <c r="M12" s="371">
        <f t="shared" si="5"/>
        <v>0.040295007846947166</v>
      </c>
      <c r="N12" s="372">
        <v>78253</v>
      </c>
      <c r="O12" s="370">
        <v>66545</v>
      </c>
      <c r="P12" s="370">
        <f t="shared" si="6"/>
        <v>144798</v>
      </c>
      <c r="Q12" s="373">
        <f t="shared" si="7"/>
        <v>0.1320114918714348</v>
      </c>
    </row>
    <row r="13" spans="1:17" ht="18.75" customHeight="1">
      <c r="A13" s="368" t="s">
        <v>94</v>
      </c>
      <c r="B13" s="369">
        <v>11661</v>
      </c>
      <c r="C13" s="370">
        <v>5318</v>
      </c>
      <c r="D13" s="370">
        <f t="shared" si="0"/>
        <v>16979</v>
      </c>
      <c r="E13" s="371">
        <f t="shared" si="1"/>
        <v>0.03993076378550884</v>
      </c>
      <c r="F13" s="372">
        <v>11700</v>
      </c>
      <c r="G13" s="370">
        <v>5749</v>
      </c>
      <c r="H13" s="370">
        <f t="shared" si="2"/>
        <v>17449</v>
      </c>
      <c r="I13" s="371">
        <f t="shared" si="3"/>
        <v>-0.026935641010946143</v>
      </c>
      <c r="J13" s="372">
        <v>109847</v>
      </c>
      <c r="K13" s="370">
        <v>51641</v>
      </c>
      <c r="L13" s="370">
        <f t="shared" si="4"/>
        <v>161488</v>
      </c>
      <c r="M13" s="371">
        <f t="shared" si="5"/>
        <v>0.039698866027635414</v>
      </c>
      <c r="N13" s="372">
        <v>116962</v>
      </c>
      <c r="O13" s="370">
        <v>58572</v>
      </c>
      <c r="P13" s="370">
        <f t="shared" si="6"/>
        <v>175534</v>
      </c>
      <c r="Q13" s="373">
        <f t="shared" si="7"/>
        <v>-0.08001868583864091</v>
      </c>
    </row>
    <row r="14" spans="1:17" ht="18.75" customHeight="1">
      <c r="A14" s="368" t="s">
        <v>117</v>
      </c>
      <c r="B14" s="369">
        <v>10114</v>
      </c>
      <c r="C14" s="370">
        <v>6799</v>
      </c>
      <c r="D14" s="370">
        <f t="shared" si="0"/>
        <v>16913</v>
      </c>
      <c r="E14" s="371">
        <f t="shared" si="1"/>
        <v>0.03977554672856535</v>
      </c>
      <c r="F14" s="372">
        <v>12109</v>
      </c>
      <c r="G14" s="370">
        <v>7884</v>
      </c>
      <c r="H14" s="370">
        <f t="shared" si="2"/>
        <v>19993</v>
      </c>
      <c r="I14" s="371">
        <f t="shared" si="3"/>
        <v>-0.15405391887160502</v>
      </c>
      <c r="J14" s="372">
        <v>98700</v>
      </c>
      <c r="K14" s="370">
        <v>87087</v>
      </c>
      <c r="L14" s="370">
        <f t="shared" si="4"/>
        <v>185787</v>
      </c>
      <c r="M14" s="371">
        <f t="shared" si="5"/>
        <v>0.04567232997297818</v>
      </c>
      <c r="N14" s="372">
        <v>104382</v>
      </c>
      <c r="O14" s="370">
        <v>81528</v>
      </c>
      <c r="P14" s="370">
        <f t="shared" si="6"/>
        <v>185910</v>
      </c>
      <c r="Q14" s="373">
        <f t="shared" si="7"/>
        <v>-0.0006616104566725678</v>
      </c>
    </row>
    <row r="15" spans="1:17" ht="18.75" customHeight="1">
      <c r="A15" s="368" t="s">
        <v>118</v>
      </c>
      <c r="B15" s="369">
        <v>8632</v>
      </c>
      <c r="C15" s="370">
        <v>8109</v>
      </c>
      <c r="D15" s="370">
        <f t="shared" si="0"/>
        <v>16741</v>
      </c>
      <c r="E15" s="371">
        <f t="shared" si="1"/>
        <v>0.03937104167107624</v>
      </c>
      <c r="F15" s="372">
        <v>4700</v>
      </c>
      <c r="G15" s="370">
        <v>4278</v>
      </c>
      <c r="H15" s="370">
        <f t="shared" si="2"/>
        <v>8978</v>
      </c>
      <c r="I15" s="371">
        <f t="shared" si="3"/>
        <v>0.8646691913566495</v>
      </c>
      <c r="J15" s="372">
        <v>60150</v>
      </c>
      <c r="K15" s="370">
        <v>59307</v>
      </c>
      <c r="L15" s="370">
        <f t="shared" si="4"/>
        <v>119457</v>
      </c>
      <c r="M15" s="371">
        <f t="shared" si="5"/>
        <v>0.029366314766813905</v>
      </c>
      <c r="N15" s="372">
        <v>33311</v>
      </c>
      <c r="O15" s="370">
        <v>32279</v>
      </c>
      <c r="P15" s="370">
        <f t="shared" si="6"/>
        <v>65590</v>
      </c>
      <c r="Q15" s="373">
        <f t="shared" si="7"/>
        <v>0.8212684860497026</v>
      </c>
    </row>
    <row r="16" spans="1:17" ht="18.75" customHeight="1">
      <c r="A16" s="368" t="s">
        <v>119</v>
      </c>
      <c r="B16" s="369">
        <v>7588</v>
      </c>
      <c r="C16" s="370">
        <v>6000</v>
      </c>
      <c r="D16" s="370">
        <f t="shared" si="0"/>
        <v>13588</v>
      </c>
      <c r="E16" s="371">
        <f t="shared" si="1"/>
        <v>0.03195589954163933</v>
      </c>
      <c r="F16" s="372">
        <v>7824</v>
      </c>
      <c r="G16" s="370">
        <v>7368</v>
      </c>
      <c r="H16" s="370">
        <f t="shared" si="2"/>
        <v>15192</v>
      </c>
      <c r="I16" s="371">
        <f t="shared" si="3"/>
        <v>-0.10558188520273826</v>
      </c>
      <c r="J16" s="372">
        <v>65154</v>
      </c>
      <c r="K16" s="370">
        <v>58273</v>
      </c>
      <c r="L16" s="370">
        <f t="shared" si="4"/>
        <v>123427</v>
      </c>
      <c r="M16" s="371">
        <f t="shared" si="5"/>
        <v>0.030342266528738705</v>
      </c>
      <c r="N16" s="372">
        <v>68296</v>
      </c>
      <c r="O16" s="370">
        <v>62483</v>
      </c>
      <c r="P16" s="370">
        <f t="shared" si="6"/>
        <v>130779</v>
      </c>
      <c r="Q16" s="373">
        <f t="shared" si="7"/>
        <v>-0.05621697673173831</v>
      </c>
    </row>
    <row r="17" spans="1:17" ht="18.75" customHeight="1">
      <c r="A17" s="368" t="s">
        <v>120</v>
      </c>
      <c r="B17" s="369">
        <v>6666</v>
      </c>
      <c r="C17" s="370">
        <v>6467</v>
      </c>
      <c r="D17" s="370">
        <f t="shared" si="0"/>
        <v>13133</v>
      </c>
      <c r="E17" s="371">
        <f t="shared" si="1"/>
        <v>0.03088584255816524</v>
      </c>
      <c r="F17" s="372">
        <v>6815</v>
      </c>
      <c r="G17" s="370">
        <v>6480</v>
      </c>
      <c r="H17" s="370">
        <f t="shared" si="2"/>
        <v>13295</v>
      </c>
      <c r="I17" s="371">
        <f t="shared" si="3"/>
        <v>-0.012185031966904902</v>
      </c>
      <c r="J17" s="372">
        <v>57718</v>
      </c>
      <c r="K17" s="370">
        <v>56550</v>
      </c>
      <c r="L17" s="370">
        <f t="shared" si="4"/>
        <v>114268</v>
      </c>
      <c r="M17" s="371">
        <f t="shared" si="5"/>
        <v>0.02809069418932579</v>
      </c>
      <c r="N17" s="372">
        <v>56719</v>
      </c>
      <c r="O17" s="370">
        <v>55940</v>
      </c>
      <c r="P17" s="370">
        <f t="shared" si="6"/>
        <v>112659</v>
      </c>
      <c r="Q17" s="373">
        <f t="shared" si="7"/>
        <v>0.014282036943342291</v>
      </c>
    </row>
    <row r="18" spans="1:17" ht="18.75" customHeight="1">
      <c r="A18" s="368" t="s">
        <v>121</v>
      </c>
      <c r="B18" s="369">
        <v>5980</v>
      </c>
      <c r="C18" s="370">
        <v>5510</v>
      </c>
      <c r="D18" s="370">
        <f t="shared" si="0"/>
        <v>11490</v>
      </c>
      <c r="E18" s="371">
        <f t="shared" si="1"/>
        <v>0.027021878549708264</v>
      </c>
      <c r="F18" s="372">
        <v>5133</v>
      </c>
      <c r="G18" s="370">
        <v>4464</v>
      </c>
      <c r="H18" s="370">
        <f t="shared" si="2"/>
        <v>9597</v>
      </c>
      <c r="I18" s="371">
        <f t="shared" si="3"/>
        <v>0.19724914035636143</v>
      </c>
      <c r="J18" s="372">
        <v>72530</v>
      </c>
      <c r="K18" s="370">
        <v>72069</v>
      </c>
      <c r="L18" s="370">
        <f t="shared" si="4"/>
        <v>144599</v>
      </c>
      <c r="M18" s="371">
        <f t="shared" si="5"/>
        <v>0.0355470148167669</v>
      </c>
      <c r="N18" s="372">
        <v>21155</v>
      </c>
      <c r="O18" s="370">
        <v>20602</v>
      </c>
      <c r="P18" s="370">
        <f t="shared" si="6"/>
        <v>41757</v>
      </c>
      <c r="Q18" s="373">
        <f t="shared" si="7"/>
        <v>2.4628685010896376</v>
      </c>
    </row>
    <row r="19" spans="1:17" ht="18.75" customHeight="1">
      <c r="A19" s="368" t="s">
        <v>122</v>
      </c>
      <c r="B19" s="369">
        <v>5138</v>
      </c>
      <c r="C19" s="370">
        <v>4042</v>
      </c>
      <c r="D19" s="370">
        <f t="shared" si="0"/>
        <v>9180</v>
      </c>
      <c r="E19" s="371">
        <f t="shared" si="1"/>
        <v>0.021589281556685973</v>
      </c>
      <c r="F19" s="372">
        <v>4273</v>
      </c>
      <c r="G19" s="370">
        <v>3712</v>
      </c>
      <c r="H19" s="370">
        <f t="shared" si="2"/>
        <v>7985</v>
      </c>
      <c r="I19" s="371">
        <f t="shared" si="3"/>
        <v>0.14965560425798374</v>
      </c>
      <c r="J19" s="372">
        <v>58755</v>
      </c>
      <c r="K19" s="370">
        <v>53458</v>
      </c>
      <c r="L19" s="370">
        <f t="shared" si="4"/>
        <v>112213</v>
      </c>
      <c r="M19" s="371">
        <f t="shared" si="5"/>
        <v>0.02758551009089872</v>
      </c>
      <c r="N19" s="372">
        <v>41730</v>
      </c>
      <c r="O19" s="370">
        <v>38347</v>
      </c>
      <c r="P19" s="370">
        <f t="shared" si="6"/>
        <v>80077</v>
      </c>
      <c r="Q19" s="373">
        <f t="shared" si="7"/>
        <v>0.40131373552955285</v>
      </c>
    </row>
    <row r="20" spans="1:17" ht="18.75" customHeight="1">
      <c r="A20" s="368" t="s">
        <v>123</v>
      </c>
      <c r="B20" s="369">
        <v>4037</v>
      </c>
      <c r="C20" s="370">
        <v>3854</v>
      </c>
      <c r="D20" s="370">
        <f t="shared" si="0"/>
        <v>7891</v>
      </c>
      <c r="E20" s="371">
        <f t="shared" si="1"/>
        <v>0.018557845399107736</v>
      </c>
      <c r="F20" s="372">
        <v>5327</v>
      </c>
      <c r="G20" s="370">
        <v>5286</v>
      </c>
      <c r="H20" s="370">
        <f t="shared" si="2"/>
        <v>10613</v>
      </c>
      <c r="I20" s="371">
        <f t="shared" si="3"/>
        <v>-0.2564779044567983</v>
      </c>
      <c r="J20" s="372">
        <v>36167</v>
      </c>
      <c r="K20" s="370">
        <v>32393</v>
      </c>
      <c r="L20" s="370">
        <f t="shared" si="4"/>
        <v>68560</v>
      </c>
      <c r="M20" s="371">
        <f t="shared" si="5"/>
        <v>0.01685421984825302</v>
      </c>
      <c r="N20" s="372">
        <v>48603</v>
      </c>
      <c r="O20" s="370">
        <v>45808</v>
      </c>
      <c r="P20" s="370">
        <f t="shared" si="6"/>
        <v>94411</v>
      </c>
      <c r="Q20" s="373">
        <f t="shared" si="7"/>
        <v>-0.2738134327567763</v>
      </c>
    </row>
    <row r="21" spans="1:17" ht="18.75" customHeight="1">
      <c r="A21" s="368" t="s">
        <v>124</v>
      </c>
      <c r="B21" s="369">
        <v>4109</v>
      </c>
      <c r="C21" s="370">
        <v>3717</v>
      </c>
      <c r="D21" s="370">
        <f t="shared" si="0"/>
        <v>7826</v>
      </c>
      <c r="E21" s="371">
        <f t="shared" si="1"/>
        <v>0.018404980115754296</v>
      </c>
      <c r="F21" s="372"/>
      <c r="G21" s="370"/>
      <c r="H21" s="370">
        <f t="shared" si="2"/>
        <v>0</v>
      </c>
      <c r="I21" s="371"/>
      <c r="J21" s="372">
        <v>29062</v>
      </c>
      <c r="K21" s="370">
        <v>27211</v>
      </c>
      <c r="L21" s="370">
        <f t="shared" si="4"/>
        <v>56273</v>
      </c>
      <c r="M21" s="371">
        <f t="shared" si="5"/>
        <v>0.013833686019847467</v>
      </c>
      <c r="N21" s="372"/>
      <c r="O21" s="370"/>
      <c r="P21" s="370">
        <f t="shared" si="6"/>
        <v>0</v>
      </c>
      <c r="Q21" s="373"/>
    </row>
    <row r="22" spans="1:17" ht="18.75" customHeight="1">
      <c r="A22" s="368" t="s">
        <v>125</v>
      </c>
      <c r="B22" s="369">
        <v>3150</v>
      </c>
      <c r="C22" s="370">
        <v>2796</v>
      </c>
      <c r="D22" s="370">
        <f t="shared" si="0"/>
        <v>5946</v>
      </c>
      <c r="E22" s="371">
        <f t="shared" si="1"/>
        <v>0.013983645766454772</v>
      </c>
      <c r="F22" s="372">
        <v>2847</v>
      </c>
      <c r="G22" s="370">
        <v>3575</v>
      </c>
      <c r="H22" s="370">
        <f t="shared" si="2"/>
        <v>6422</v>
      </c>
      <c r="I22" s="371">
        <f aca="true" t="shared" si="8" ref="I22:I32">(D22/H22-1)</f>
        <v>-0.07412021177203365</v>
      </c>
      <c r="J22" s="372">
        <v>29155</v>
      </c>
      <c r="K22" s="370">
        <v>31139</v>
      </c>
      <c r="L22" s="370">
        <f t="shared" si="4"/>
        <v>60294</v>
      </c>
      <c r="M22" s="371">
        <f t="shared" si="5"/>
        <v>0.014822175197353672</v>
      </c>
      <c r="N22" s="372">
        <v>31419</v>
      </c>
      <c r="O22" s="370">
        <v>35000</v>
      </c>
      <c r="P22" s="370">
        <f t="shared" si="6"/>
        <v>66419</v>
      </c>
      <c r="Q22" s="373">
        <f aca="true" t="shared" si="9" ref="Q22:Q32">(L22/P22-1)</f>
        <v>-0.09221758834068561</v>
      </c>
    </row>
    <row r="23" spans="1:17" ht="18.75" customHeight="1">
      <c r="A23" s="368" t="s">
        <v>93</v>
      </c>
      <c r="B23" s="369">
        <v>2674</v>
      </c>
      <c r="C23" s="370">
        <v>2633</v>
      </c>
      <c r="D23" s="370">
        <f t="shared" si="0"/>
        <v>5307</v>
      </c>
      <c r="E23" s="371">
        <f t="shared" si="1"/>
        <v>0.012480862442410944</v>
      </c>
      <c r="F23" s="372">
        <v>2757</v>
      </c>
      <c r="G23" s="370">
        <v>2491</v>
      </c>
      <c r="H23" s="370">
        <f t="shared" si="2"/>
        <v>5248</v>
      </c>
      <c r="I23" s="371">
        <f t="shared" si="8"/>
        <v>0.011242378048780477</v>
      </c>
      <c r="J23" s="372">
        <v>26284</v>
      </c>
      <c r="K23" s="370">
        <v>26098</v>
      </c>
      <c r="L23" s="370">
        <f t="shared" si="4"/>
        <v>52382</v>
      </c>
      <c r="M23" s="371">
        <f t="shared" si="5"/>
        <v>0.012877154960489932</v>
      </c>
      <c r="N23" s="372">
        <v>27652</v>
      </c>
      <c r="O23" s="370">
        <v>26503</v>
      </c>
      <c r="P23" s="370">
        <f t="shared" si="6"/>
        <v>54155</v>
      </c>
      <c r="Q23" s="373">
        <f t="shared" si="9"/>
        <v>-0.03273935924660698</v>
      </c>
    </row>
    <row r="24" spans="1:17" ht="18.75" customHeight="1">
      <c r="A24" s="368" t="s">
        <v>126</v>
      </c>
      <c r="B24" s="369">
        <v>2964</v>
      </c>
      <c r="C24" s="370">
        <v>1136</v>
      </c>
      <c r="D24" s="370">
        <f t="shared" si="0"/>
        <v>4100</v>
      </c>
      <c r="E24" s="371">
        <f t="shared" si="1"/>
        <v>0.009642271719217048</v>
      </c>
      <c r="F24" s="372">
        <v>4086</v>
      </c>
      <c r="G24" s="370">
        <v>1790</v>
      </c>
      <c r="H24" s="370">
        <f t="shared" si="2"/>
        <v>5876</v>
      </c>
      <c r="I24" s="371">
        <f t="shared" si="8"/>
        <v>-0.30224642614023145</v>
      </c>
      <c r="J24" s="372">
        <v>20616</v>
      </c>
      <c r="K24" s="370">
        <v>16929</v>
      </c>
      <c r="L24" s="370">
        <f t="shared" si="4"/>
        <v>37545</v>
      </c>
      <c r="M24" s="371">
        <f t="shared" si="5"/>
        <v>0.00922975035301429</v>
      </c>
      <c r="N24" s="372">
        <v>30150</v>
      </c>
      <c r="O24" s="370">
        <v>18504</v>
      </c>
      <c r="P24" s="370">
        <f t="shared" si="6"/>
        <v>48654</v>
      </c>
      <c r="Q24" s="373">
        <f t="shared" si="9"/>
        <v>-0.22832655074608454</v>
      </c>
    </row>
    <row r="25" spans="1:17" ht="18.75" customHeight="1">
      <c r="A25" s="368" t="s">
        <v>127</v>
      </c>
      <c r="B25" s="369">
        <v>2256</v>
      </c>
      <c r="C25" s="370">
        <v>1704</v>
      </c>
      <c r="D25" s="370">
        <f t="shared" si="0"/>
        <v>3960</v>
      </c>
      <c r="E25" s="371">
        <f t="shared" si="1"/>
        <v>0.009313023416609636</v>
      </c>
      <c r="F25" s="372">
        <v>2418</v>
      </c>
      <c r="G25" s="370">
        <v>1903</v>
      </c>
      <c r="H25" s="370">
        <f t="shared" si="2"/>
        <v>4321</v>
      </c>
      <c r="I25" s="371">
        <f t="shared" si="8"/>
        <v>-0.08354547558435543</v>
      </c>
      <c r="J25" s="372">
        <v>22493</v>
      </c>
      <c r="K25" s="370">
        <v>17786</v>
      </c>
      <c r="L25" s="370">
        <f t="shared" si="4"/>
        <v>40279</v>
      </c>
      <c r="M25" s="371">
        <f t="shared" si="5"/>
        <v>0.00990185416084865</v>
      </c>
      <c r="N25" s="372">
        <v>23121</v>
      </c>
      <c r="O25" s="370">
        <v>17475</v>
      </c>
      <c r="P25" s="370">
        <f t="shared" si="6"/>
        <v>40596</v>
      </c>
      <c r="Q25" s="373">
        <f t="shared" si="9"/>
        <v>-0.007808651098630381</v>
      </c>
    </row>
    <row r="26" spans="1:17" ht="18.75" customHeight="1">
      <c r="A26" s="368" t="s">
        <v>128</v>
      </c>
      <c r="B26" s="369">
        <v>1943</v>
      </c>
      <c r="C26" s="370">
        <v>1732</v>
      </c>
      <c r="D26" s="370">
        <f t="shared" si="0"/>
        <v>3675</v>
      </c>
      <c r="E26" s="371">
        <f t="shared" si="1"/>
        <v>0.008642767943444549</v>
      </c>
      <c r="F26" s="372">
        <v>2914</v>
      </c>
      <c r="G26" s="370">
        <v>2807</v>
      </c>
      <c r="H26" s="370">
        <f t="shared" si="2"/>
        <v>5721</v>
      </c>
      <c r="I26" s="371">
        <f t="shared" si="8"/>
        <v>-0.3576297850026219</v>
      </c>
      <c r="J26" s="372">
        <v>23115</v>
      </c>
      <c r="K26" s="370">
        <v>22662</v>
      </c>
      <c r="L26" s="370">
        <f t="shared" si="4"/>
        <v>45777</v>
      </c>
      <c r="M26" s="371">
        <f t="shared" si="5"/>
        <v>0.011253436726859372</v>
      </c>
      <c r="N26" s="372">
        <v>30531</v>
      </c>
      <c r="O26" s="370">
        <v>29764</v>
      </c>
      <c r="P26" s="370">
        <f t="shared" si="6"/>
        <v>60295</v>
      </c>
      <c r="Q26" s="373">
        <f t="shared" si="9"/>
        <v>-0.24078281781242228</v>
      </c>
    </row>
    <row r="27" spans="1:17" ht="18.75" customHeight="1">
      <c r="A27" s="368" t="s">
        <v>129</v>
      </c>
      <c r="B27" s="369">
        <v>1346</v>
      </c>
      <c r="C27" s="370">
        <v>1490</v>
      </c>
      <c r="D27" s="370">
        <f t="shared" si="0"/>
        <v>2836</v>
      </c>
      <c r="E27" s="371">
        <f t="shared" si="1"/>
        <v>0.006669629901390133</v>
      </c>
      <c r="F27" s="372">
        <v>1879</v>
      </c>
      <c r="G27" s="370">
        <v>2002</v>
      </c>
      <c r="H27" s="370">
        <f t="shared" si="2"/>
        <v>3881</v>
      </c>
      <c r="I27" s="371">
        <f t="shared" si="8"/>
        <v>-0.2692604998711672</v>
      </c>
      <c r="J27" s="372">
        <v>12275</v>
      </c>
      <c r="K27" s="370">
        <v>12656</v>
      </c>
      <c r="L27" s="370">
        <f t="shared" si="4"/>
        <v>24931</v>
      </c>
      <c r="M27" s="371">
        <f t="shared" si="5"/>
        <v>0.006128829565880923</v>
      </c>
      <c r="N27" s="372">
        <v>22395</v>
      </c>
      <c r="O27" s="370">
        <v>22020</v>
      </c>
      <c r="P27" s="370">
        <f t="shared" si="6"/>
        <v>44415</v>
      </c>
      <c r="Q27" s="373">
        <f t="shared" si="9"/>
        <v>-0.4386806259146685</v>
      </c>
    </row>
    <row r="28" spans="1:17" ht="18.75" customHeight="1">
      <c r="A28" s="368" t="s">
        <v>130</v>
      </c>
      <c r="B28" s="369">
        <v>1289</v>
      </c>
      <c r="C28" s="370">
        <v>1141</v>
      </c>
      <c r="D28" s="370">
        <f t="shared" si="0"/>
        <v>2430</v>
      </c>
      <c r="E28" s="371">
        <f t="shared" si="1"/>
        <v>0.00571480982382864</v>
      </c>
      <c r="F28" s="372">
        <v>2224</v>
      </c>
      <c r="G28" s="370">
        <v>2351</v>
      </c>
      <c r="H28" s="370">
        <f t="shared" si="2"/>
        <v>4575</v>
      </c>
      <c r="I28" s="371">
        <f t="shared" si="8"/>
        <v>-0.4688524590163935</v>
      </c>
      <c r="J28" s="372">
        <v>14057</v>
      </c>
      <c r="K28" s="370">
        <v>14516</v>
      </c>
      <c r="L28" s="370">
        <f t="shared" si="4"/>
        <v>28573</v>
      </c>
      <c r="M28" s="371">
        <f t="shared" si="5"/>
        <v>0.007024148537399849</v>
      </c>
      <c r="N28" s="372">
        <v>22651</v>
      </c>
      <c r="O28" s="370">
        <v>23785</v>
      </c>
      <c r="P28" s="370">
        <f t="shared" si="6"/>
        <v>46436</v>
      </c>
      <c r="Q28" s="373">
        <f t="shared" si="9"/>
        <v>-0.3846799896631924</v>
      </c>
    </row>
    <row r="29" spans="1:17" ht="18.75" customHeight="1">
      <c r="A29" s="368" t="s">
        <v>131</v>
      </c>
      <c r="B29" s="369">
        <v>990</v>
      </c>
      <c r="C29" s="370">
        <v>895</v>
      </c>
      <c r="D29" s="370">
        <f t="shared" si="0"/>
        <v>1885</v>
      </c>
      <c r="E29" s="371">
        <f t="shared" si="1"/>
        <v>0.004433093217249789</v>
      </c>
      <c r="F29" s="372">
        <v>635</v>
      </c>
      <c r="G29" s="370">
        <v>568</v>
      </c>
      <c r="H29" s="370">
        <f t="shared" si="2"/>
        <v>1203</v>
      </c>
      <c r="I29" s="371">
        <f t="shared" si="8"/>
        <v>0.5669160432252702</v>
      </c>
      <c r="J29" s="372">
        <v>7114</v>
      </c>
      <c r="K29" s="370">
        <v>6538</v>
      </c>
      <c r="L29" s="370">
        <f t="shared" si="4"/>
        <v>13652</v>
      </c>
      <c r="M29" s="371">
        <f t="shared" si="5"/>
        <v>0.0033560940689666024</v>
      </c>
      <c r="N29" s="372">
        <v>10941</v>
      </c>
      <c r="O29" s="370">
        <v>9819</v>
      </c>
      <c r="P29" s="370">
        <f t="shared" si="6"/>
        <v>20760</v>
      </c>
      <c r="Q29" s="373">
        <f t="shared" si="9"/>
        <v>-0.3423892100192678</v>
      </c>
    </row>
    <row r="30" spans="1:17" ht="18.75" customHeight="1">
      <c r="A30" s="368" t="s">
        <v>132</v>
      </c>
      <c r="B30" s="369">
        <v>551</v>
      </c>
      <c r="C30" s="370">
        <v>516</v>
      </c>
      <c r="D30" s="370">
        <f t="shared" si="0"/>
        <v>1067</v>
      </c>
      <c r="E30" s="371">
        <f t="shared" si="1"/>
        <v>0.0025093424205864853</v>
      </c>
      <c r="F30" s="372">
        <v>532</v>
      </c>
      <c r="G30" s="370">
        <v>523</v>
      </c>
      <c r="H30" s="370">
        <f t="shared" si="2"/>
        <v>1055</v>
      </c>
      <c r="I30" s="371">
        <f t="shared" si="8"/>
        <v>0.011374407582938284</v>
      </c>
      <c r="J30" s="372">
        <v>3429</v>
      </c>
      <c r="K30" s="370">
        <v>3584</v>
      </c>
      <c r="L30" s="370">
        <f t="shared" si="4"/>
        <v>7013</v>
      </c>
      <c r="M30" s="371">
        <f t="shared" si="5"/>
        <v>0.0017240175582817743</v>
      </c>
      <c r="N30" s="372">
        <v>5404</v>
      </c>
      <c r="O30" s="370">
        <v>5602</v>
      </c>
      <c r="P30" s="370">
        <f t="shared" si="6"/>
        <v>11006</v>
      </c>
      <c r="Q30" s="373">
        <f t="shared" si="9"/>
        <v>-0.362802107941123</v>
      </c>
    </row>
    <row r="31" spans="1:17" ht="18.75" customHeight="1">
      <c r="A31" s="368" t="s">
        <v>133</v>
      </c>
      <c r="B31" s="369">
        <v>498</v>
      </c>
      <c r="C31" s="370">
        <v>265</v>
      </c>
      <c r="D31" s="370">
        <f t="shared" si="0"/>
        <v>763</v>
      </c>
      <c r="E31" s="371">
        <f t="shared" si="1"/>
        <v>0.001794403249210392</v>
      </c>
      <c r="F31" s="372">
        <v>528</v>
      </c>
      <c r="G31" s="370">
        <v>244</v>
      </c>
      <c r="H31" s="370">
        <f t="shared" si="2"/>
        <v>772</v>
      </c>
      <c r="I31" s="371">
        <f t="shared" si="8"/>
        <v>-0.011658031088082943</v>
      </c>
      <c r="J31" s="372">
        <v>4592</v>
      </c>
      <c r="K31" s="370">
        <v>4913</v>
      </c>
      <c r="L31" s="370">
        <f t="shared" si="4"/>
        <v>9505</v>
      </c>
      <c r="M31" s="371">
        <f t="shared" si="5"/>
        <v>0.002336630100023993</v>
      </c>
      <c r="N31" s="372">
        <v>5612</v>
      </c>
      <c r="O31" s="370">
        <v>5676</v>
      </c>
      <c r="P31" s="370">
        <f t="shared" si="6"/>
        <v>11288</v>
      </c>
      <c r="Q31" s="373">
        <f t="shared" si="9"/>
        <v>-0.15795535081502476</v>
      </c>
    </row>
    <row r="32" spans="1:17" ht="18.75" customHeight="1" thickBot="1">
      <c r="A32" s="374" t="s">
        <v>134</v>
      </c>
      <c r="B32" s="375">
        <v>261</v>
      </c>
      <c r="C32" s="376">
        <v>242</v>
      </c>
      <c r="D32" s="376">
        <f t="shared" si="0"/>
        <v>503</v>
      </c>
      <c r="E32" s="377">
        <f t="shared" si="1"/>
        <v>0.0011829421157966281</v>
      </c>
      <c r="F32" s="378">
        <v>184</v>
      </c>
      <c r="G32" s="376">
        <v>152</v>
      </c>
      <c r="H32" s="376">
        <f t="shared" si="2"/>
        <v>336</v>
      </c>
      <c r="I32" s="377">
        <f t="shared" si="8"/>
        <v>0.49702380952380953</v>
      </c>
      <c r="J32" s="378">
        <v>3106</v>
      </c>
      <c r="K32" s="376">
        <v>3031</v>
      </c>
      <c r="L32" s="376">
        <f t="shared" si="4"/>
        <v>6137</v>
      </c>
      <c r="M32" s="377">
        <f t="shared" si="5"/>
        <v>0.001508669008295344</v>
      </c>
      <c r="N32" s="378">
        <v>2734</v>
      </c>
      <c r="O32" s="376">
        <v>2234</v>
      </c>
      <c r="P32" s="376">
        <f t="shared" si="6"/>
        <v>4968</v>
      </c>
      <c r="Q32" s="379">
        <f t="shared" si="9"/>
        <v>0.23530595813204513</v>
      </c>
    </row>
    <row r="33" spans="1:17" ht="14.25">
      <c r="A33" s="380" t="s">
        <v>135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</row>
    <row r="34" ht="14.25">
      <c r="A34" s="380" t="s">
        <v>111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8" zoomScaleNormal="88" zoomScalePageLayoutView="0" workbookViewId="0" topLeftCell="A1">
      <selection activeCell="P1" sqref="P1:Q1"/>
    </sheetView>
  </sheetViews>
  <sheetFormatPr defaultColWidth="9.140625" defaultRowHeight="12.75"/>
  <cols>
    <col min="1" max="1" width="26.00390625" style="329" customWidth="1"/>
    <col min="2" max="2" width="8.140625" style="329" customWidth="1"/>
    <col min="3" max="3" width="9.140625" style="329" customWidth="1"/>
    <col min="4" max="4" width="8.140625" style="329" customWidth="1"/>
    <col min="5" max="5" width="9.421875" style="329" customWidth="1"/>
    <col min="6" max="6" width="7.421875" style="329" customWidth="1"/>
    <col min="7" max="7" width="9.00390625" style="329" customWidth="1"/>
    <col min="8" max="8" width="8.140625" style="329" customWidth="1"/>
    <col min="9" max="9" width="9.57421875" style="329" customWidth="1"/>
    <col min="10" max="10" width="8.7109375" style="329" customWidth="1"/>
    <col min="11" max="11" width="9.7109375" style="329" customWidth="1"/>
    <col min="12" max="12" width="10.140625" style="329" customWidth="1"/>
    <col min="13" max="13" width="9.00390625" style="329" customWidth="1"/>
    <col min="14" max="14" width="9.140625" style="329" customWidth="1"/>
    <col min="15" max="15" width="9.8515625" style="329" customWidth="1"/>
    <col min="16" max="16" width="9.28125" style="329" customWidth="1"/>
    <col min="17" max="17" width="9.421875" style="329" customWidth="1"/>
    <col min="18" max="16384" width="9.140625" style="329" customWidth="1"/>
  </cols>
  <sheetData>
    <row r="1" spans="16:17" ht="18.75" thickBot="1">
      <c r="P1" s="263" t="s">
        <v>45</v>
      </c>
      <c r="Q1" s="264"/>
    </row>
    <row r="2" ht="8.25" customHeight="1" thickBot="1"/>
    <row r="3" spans="1:17" ht="25.5" customHeight="1" thickBot="1" thickTop="1">
      <c r="A3" s="382" t="s">
        <v>136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</row>
    <row r="4" spans="1:17" ht="18.75" customHeight="1" thickBot="1">
      <c r="A4" s="385" t="s">
        <v>113</v>
      </c>
      <c r="B4" s="337" t="s">
        <v>84</v>
      </c>
      <c r="C4" s="335"/>
      <c r="D4" s="335"/>
      <c r="E4" s="335"/>
      <c r="F4" s="335"/>
      <c r="G4" s="335"/>
      <c r="H4" s="335"/>
      <c r="I4" s="336"/>
      <c r="J4" s="337" t="s">
        <v>85</v>
      </c>
      <c r="K4" s="335"/>
      <c r="L4" s="335"/>
      <c r="M4" s="335"/>
      <c r="N4" s="335"/>
      <c r="O4" s="335"/>
      <c r="P4" s="335"/>
      <c r="Q4" s="386"/>
    </row>
    <row r="5" spans="1:17" s="392" customFormat="1" ht="26.25" customHeight="1">
      <c r="A5" s="387"/>
      <c r="B5" s="388" t="s">
        <v>86</v>
      </c>
      <c r="C5" s="389"/>
      <c r="D5" s="390"/>
      <c r="E5" s="342" t="s">
        <v>87</v>
      </c>
      <c r="F5" s="388" t="s">
        <v>88</v>
      </c>
      <c r="G5" s="389"/>
      <c r="H5" s="390"/>
      <c r="I5" s="344" t="s">
        <v>89</v>
      </c>
      <c r="J5" s="388" t="s">
        <v>90</v>
      </c>
      <c r="K5" s="389"/>
      <c r="L5" s="390"/>
      <c r="M5" s="342" t="s">
        <v>87</v>
      </c>
      <c r="N5" s="388" t="s">
        <v>91</v>
      </c>
      <c r="O5" s="389"/>
      <c r="P5" s="390"/>
      <c r="Q5" s="391" t="s">
        <v>89</v>
      </c>
    </row>
    <row r="6" spans="1:17" s="346" customFormat="1" ht="15" customHeight="1" thickBot="1">
      <c r="A6" s="393"/>
      <c r="B6" s="351" t="s">
        <v>59</v>
      </c>
      <c r="C6" s="352" t="s">
        <v>60</v>
      </c>
      <c r="D6" s="352" t="s">
        <v>58</v>
      </c>
      <c r="E6" s="394"/>
      <c r="F6" s="351" t="s">
        <v>59</v>
      </c>
      <c r="G6" s="352" t="s">
        <v>60</v>
      </c>
      <c r="H6" s="352" t="s">
        <v>58</v>
      </c>
      <c r="I6" s="353"/>
      <c r="J6" s="351" t="s">
        <v>59</v>
      </c>
      <c r="K6" s="352" t="s">
        <v>60</v>
      </c>
      <c r="L6" s="352" t="s">
        <v>58</v>
      </c>
      <c r="M6" s="394"/>
      <c r="N6" s="351" t="s">
        <v>59</v>
      </c>
      <c r="O6" s="352" t="s">
        <v>60</v>
      </c>
      <c r="P6" s="352" t="s">
        <v>58</v>
      </c>
      <c r="Q6" s="395"/>
    </row>
    <row r="7" spans="1:17" s="402" customFormat="1" ht="18.75" customHeight="1" thickBot="1" thickTop="1">
      <c r="A7" s="396" t="s">
        <v>49</v>
      </c>
      <c r="B7" s="397">
        <f>SUM(B8:B35)</f>
        <v>22274.951999999994</v>
      </c>
      <c r="C7" s="398">
        <f>SUM(C8:C35)</f>
        <v>12539.043000000003</v>
      </c>
      <c r="D7" s="399">
        <f aca="true" t="shared" si="0" ref="D7:D35">C7+B7</f>
        <v>34813.994999999995</v>
      </c>
      <c r="E7" s="400">
        <f aca="true" t="shared" si="1" ref="E7:E35">(D7/$D$7)</f>
        <v>1</v>
      </c>
      <c r="F7" s="397">
        <f>SUM(F8:F35)</f>
        <v>23076.187999999995</v>
      </c>
      <c r="G7" s="398">
        <f>SUM(G8:G35)</f>
        <v>14316.444000000001</v>
      </c>
      <c r="H7" s="399">
        <f aca="true" t="shared" si="2" ref="H7:H15">G7+F7</f>
        <v>37392.632</v>
      </c>
      <c r="I7" s="400">
        <f>(D7/H7-1)</f>
        <v>-0.06896109907427761</v>
      </c>
      <c r="J7" s="397">
        <f>SUM(J8:J35)</f>
        <v>209201.21700000006</v>
      </c>
      <c r="K7" s="398">
        <f>SUM(K8:K35)</f>
        <v>108884.71800000001</v>
      </c>
      <c r="L7" s="398">
        <f aca="true" t="shared" si="3" ref="L7:L35">K7+J7</f>
        <v>318085.93500000006</v>
      </c>
      <c r="M7" s="400">
        <f aca="true" t="shared" si="4" ref="M7:M35">(L7/$L$7)</f>
        <v>1</v>
      </c>
      <c r="N7" s="397">
        <f>SUM(N8:N35)</f>
        <v>240932.63400000002</v>
      </c>
      <c r="O7" s="398">
        <f>SUM(O8:O35)</f>
        <v>141732.235</v>
      </c>
      <c r="P7" s="398">
        <f aca="true" t="shared" si="5" ref="P7:P35">O7+N7</f>
        <v>382664.869</v>
      </c>
      <c r="Q7" s="401">
        <f>(L7/P7-1)</f>
        <v>-0.16876107328263767</v>
      </c>
    </row>
    <row r="8" spans="1:17" ht="18.75" customHeight="1" thickTop="1">
      <c r="A8" s="403" t="s">
        <v>104</v>
      </c>
      <c r="B8" s="404">
        <v>4566.429</v>
      </c>
      <c r="C8" s="405">
        <v>4274.463</v>
      </c>
      <c r="D8" s="405">
        <f t="shared" si="0"/>
        <v>8840.892</v>
      </c>
      <c r="E8" s="406">
        <f t="shared" si="1"/>
        <v>0.25394649479325776</v>
      </c>
      <c r="F8" s="404">
        <v>5340.92</v>
      </c>
      <c r="G8" s="405">
        <v>4921.794000000001</v>
      </c>
      <c r="H8" s="405">
        <f t="shared" si="2"/>
        <v>10262.714</v>
      </c>
      <c r="I8" s="406">
        <f>(D8/H8-1)</f>
        <v>-0.1385424947046171</v>
      </c>
      <c r="J8" s="404">
        <v>44446.50699999999</v>
      </c>
      <c r="K8" s="405">
        <v>32018.72399999999</v>
      </c>
      <c r="L8" s="405">
        <f t="shared" si="3"/>
        <v>76465.23099999999</v>
      </c>
      <c r="M8" s="406">
        <f t="shared" si="4"/>
        <v>0.24039173879222284</v>
      </c>
      <c r="N8" s="404">
        <v>60308.306</v>
      </c>
      <c r="O8" s="405">
        <v>43103.96300000001</v>
      </c>
      <c r="P8" s="405">
        <f t="shared" si="5"/>
        <v>103412.269</v>
      </c>
      <c r="Q8" s="407">
        <f>(L8/P8-1)</f>
        <v>-0.2605787326840301</v>
      </c>
    </row>
    <row r="9" spans="1:17" ht="18.75" customHeight="1">
      <c r="A9" s="408" t="s">
        <v>137</v>
      </c>
      <c r="B9" s="372">
        <v>3463.078</v>
      </c>
      <c r="C9" s="370">
        <v>1013.115</v>
      </c>
      <c r="D9" s="370">
        <f t="shared" si="0"/>
        <v>4476.193</v>
      </c>
      <c r="E9" s="371">
        <f t="shared" si="1"/>
        <v>0.12857452872041836</v>
      </c>
      <c r="F9" s="372">
        <v>3239.788</v>
      </c>
      <c r="G9" s="370">
        <v>970.426</v>
      </c>
      <c r="H9" s="370">
        <f t="shared" si="2"/>
        <v>4210.214</v>
      </c>
      <c r="I9" s="406">
        <f>(D9/H9-1)</f>
        <v>0.06317469848325996</v>
      </c>
      <c r="J9" s="372">
        <v>35191.842</v>
      </c>
      <c r="K9" s="370">
        <v>9504.489</v>
      </c>
      <c r="L9" s="370">
        <f t="shared" si="3"/>
        <v>44696.331</v>
      </c>
      <c r="M9" s="371">
        <f t="shared" si="4"/>
        <v>0.14051652739691237</v>
      </c>
      <c r="N9" s="372">
        <v>34028.66</v>
      </c>
      <c r="O9" s="370">
        <v>10057.689</v>
      </c>
      <c r="P9" s="370">
        <f t="shared" si="5"/>
        <v>44086.349</v>
      </c>
      <c r="Q9" s="409">
        <f>(L9/P9-1)</f>
        <v>0.013836074291386558</v>
      </c>
    </row>
    <row r="10" spans="1:17" ht="18.75" customHeight="1">
      <c r="A10" s="408" t="s">
        <v>291</v>
      </c>
      <c r="B10" s="372">
        <v>2626.6310000000003</v>
      </c>
      <c r="C10" s="370">
        <v>934.378</v>
      </c>
      <c r="D10" s="370">
        <f t="shared" si="0"/>
        <v>3561.0090000000005</v>
      </c>
      <c r="E10" s="371">
        <f t="shared" si="1"/>
        <v>0.10228670969821191</v>
      </c>
      <c r="F10" s="372"/>
      <c r="G10" s="370"/>
      <c r="H10" s="370">
        <f t="shared" si="2"/>
        <v>0</v>
      </c>
      <c r="I10" s="406"/>
      <c r="J10" s="372">
        <v>12572.876000000002</v>
      </c>
      <c r="K10" s="370">
        <v>5726.969000000001</v>
      </c>
      <c r="L10" s="370">
        <f t="shared" si="3"/>
        <v>18299.845</v>
      </c>
      <c r="M10" s="371">
        <f t="shared" si="4"/>
        <v>0.05753113541471112</v>
      </c>
      <c r="N10" s="372"/>
      <c r="O10" s="370"/>
      <c r="P10" s="370">
        <f t="shared" si="5"/>
        <v>0</v>
      </c>
      <c r="Q10" s="409"/>
    </row>
    <row r="11" spans="1:17" ht="18.75" customHeight="1">
      <c r="A11" s="408" t="s">
        <v>92</v>
      </c>
      <c r="B11" s="372">
        <v>1871.3170000000002</v>
      </c>
      <c r="C11" s="370">
        <v>1417.183</v>
      </c>
      <c r="D11" s="370">
        <f t="shared" si="0"/>
        <v>3288.5</v>
      </c>
      <c r="E11" s="371">
        <f t="shared" si="1"/>
        <v>0.09445913920536843</v>
      </c>
      <c r="F11" s="372">
        <v>1733.9209999999998</v>
      </c>
      <c r="G11" s="370">
        <v>1472.781</v>
      </c>
      <c r="H11" s="370">
        <f t="shared" si="2"/>
        <v>3206.7019999999998</v>
      </c>
      <c r="I11" s="406">
        <f>(D11/H11-1)</f>
        <v>0.025508450738484623</v>
      </c>
      <c r="J11" s="372">
        <v>13966.998</v>
      </c>
      <c r="K11" s="370">
        <v>11301.573</v>
      </c>
      <c r="L11" s="370">
        <f t="shared" si="3"/>
        <v>25268.571</v>
      </c>
      <c r="M11" s="371">
        <f t="shared" si="4"/>
        <v>0.07943944770773972</v>
      </c>
      <c r="N11" s="372">
        <v>16705.012999999995</v>
      </c>
      <c r="O11" s="370">
        <v>13172.818999999998</v>
      </c>
      <c r="P11" s="370">
        <f t="shared" si="5"/>
        <v>29877.831999999995</v>
      </c>
      <c r="Q11" s="409">
        <f aca="true" t="shared" si="6" ref="Q11:Q35">(L11/P11-1)</f>
        <v>-0.15427026298293656</v>
      </c>
    </row>
    <row r="12" spans="1:17" ht="18.75" customHeight="1">
      <c r="A12" s="408" t="s">
        <v>138</v>
      </c>
      <c r="B12" s="372">
        <v>2302.029</v>
      </c>
      <c r="C12" s="370">
        <v>645.492</v>
      </c>
      <c r="D12" s="370">
        <f t="shared" si="0"/>
        <v>2947.5209999999997</v>
      </c>
      <c r="E12" s="371">
        <f t="shared" si="1"/>
        <v>0.08466483091067256</v>
      </c>
      <c r="F12" s="372">
        <v>3426.277</v>
      </c>
      <c r="G12" s="370">
        <v>1428.933</v>
      </c>
      <c r="H12" s="370">
        <f t="shared" si="2"/>
        <v>4855.21</v>
      </c>
      <c r="I12" s="406">
        <f>(D12/H12-1)</f>
        <v>-0.3929158573985472</v>
      </c>
      <c r="J12" s="372">
        <v>28407.617000000006</v>
      </c>
      <c r="K12" s="370">
        <v>9976.615000000002</v>
      </c>
      <c r="L12" s="370">
        <f t="shared" si="3"/>
        <v>38384.232</v>
      </c>
      <c r="M12" s="371">
        <f t="shared" si="4"/>
        <v>0.12067252203402203</v>
      </c>
      <c r="N12" s="372">
        <v>37295.520999999986</v>
      </c>
      <c r="O12" s="370">
        <v>15249.831</v>
      </c>
      <c r="P12" s="370">
        <f t="shared" si="5"/>
        <v>52545.351999999984</v>
      </c>
      <c r="Q12" s="409">
        <f t="shared" si="6"/>
        <v>-0.2695028096871439</v>
      </c>
    </row>
    <row r="13" spans="1:17" ht="18.75" customHeight="1">
      <c r="A13" s="408" t="s">
        <v>139</v>
      </c>
      <c r="B13" s="372">
        <v>1809.225</v>
      </c>
      <c r="C13" s="370">
        <v>601.941</v>
      </c>
      <c r="D13" s="370">
        <f t="shared" si="0"/>
        <v>2411.166</v>
      </c>
      <c r="E13" s="371">
        <f t="shared" si="1"/>
        <v>0.06925852663562457</v>
      </c>
      <c r="F13" s="372">
        <v>1768.769</v>
      </c>
      <c r="G13" s="370">
        <v>757.812</v>
      </c>
      <c r="H13" s="370">
        <f t="shared" si="2"/>
        <v>2526.581</v>
      </c>
      <c r="I13" s="406">
        <f>(D13/H13-1)</f>
        <v>-0.04568030868592776</v>
      </c>
      <c r="J13" s="372">
        <v>16711.682</v>
      </c>
      <c r="K13" s="370">
        <v>5749.913</v>
      </c>
      <c r="L13" s="370">
        <f t="shared" si="3"/>
        <v>22461.595</v>
      </c>
      <c r="M13" s="371">
        <f t="shared" si="4"/>
        <v>0.0706148638731857</v>
      </c>
      <c r="N13" s="372">
        <v>9433.799</v>
      </c>
      <c r="O13" s="370">
        <v>6868.86</v>
      </c>
      <c r="P13" s="370">
        <f t="shared" si="5"/>
        <v>16302.659</v>
      </c>
      <c r="Q13" s="409">
        <f t="shared" si="6"/>
        <v>0.3777872063692187</v>
      </c>
    </row>
    <row r="14" spans="1:17" ht="18.75" customHeight="1">
      <c r="A14" s="408" t="s">
        <v>140</v>
      </c>
      <c r="B14" s="372">
        <v>995.838</v>
      </c>
      <c r="C14" s="370">
        <v>521.408</v>
      </c>
      <c r="D14" s="370">
        <f t="shared" si="0"/>
        <v>1517.246</v>
      </c>
      <c r="E14" s="371">
        <f t="shared" si="1"/>
        <v>0.04358149646428111</v>
      </c>
      <c r="F14" s="372">
        <v>958.162</v>
      </c>
      <c r="G14" s="370">
        <v>377.181</v>
      </c>
      <c r="H14" s="370">
        <f t="shared" si="2"/>
        <v>1335.343</v>
      </c>
      <c r="I14" s="406">
        <f>(D14/H14-1)</f>
        <v>0.13622192949676593</v>
      </c>
      <c r="J14" s="372">
        <v>7284.547</v>
      </c>
      <c r="K14" s="370">
        <v>3324.1469999999995</v>
      </c>
      <c r="L14" s="370">
        <f t="shared" si="3"/>
        <v>10608.694</v>
      </c>
      <c r="M14" s="371">
        <f t="shared" si="4"/>
        <v>0.033351660141778976</v>
      </c>
      <c r="N14" s="372">
        <v>7442.209000000001</v>
      </c>
      <c r="O14" s="370">
        <v>4064.44</v>
      </c>
      <c r="P14" s="370">
        <f t="shared" si="5"/>
        <v>11506.649000000001</v>
      </c>
      <c r="Q14" s="409">
        <f t="shared" si="6"/>
        <v>-0.07803792398638398</v>
      </c>
    </row>
    <row r="15" spans="1:17" ht="18.75" customHeight="1">
      <c r="A15" s="408" t="s">
        <v>102</v>
      </c>
      <c r="B15" s="372">
        <v>676.326</v>
      </c>
      <c r="C15" s="370">
        <v>732.3159999999999</v>
      </c>
      <c r="D15" s="370">
        <f t="shared" si="0"/>
        <v>1408.6419999999998</v>
      </c>
      <c r="E15" s="371">
        <f t="shared" si="1"/>
        <v>0.04046194640976998</v>
      </c>
      <c r="F15" s="372">
        <v>3111.3959999999997</v>
      </c>
      <c r="G15" s="370">
        <v>2168.294</v>
      </c>
      <c r="H15" s="370">
        <f t="shared" si="2"/>
        <v>5279.69</v>
      </c>
      <c r="I15" s="406">
        <f>(D15/H15-1)</f>
        <v>-0.7331960778000224</v>
      </c>
      <c r="J15" s="372">
        <v>14529.061999999993</v>
      </c>
      <c r="K15" s="370">
        <v>10212.103</v>
      </c>
      <c r="L15" s="370">
        <f t="shared" si="3"/>
        <v>24741.164999999994</v>
      </c>
      <c r="M15" s="371">
        <f t="shared" si="4"/>
        <v>0.07778138634139856</v>
      </c>
      <c r="N15" s="372">
        <v>33827.43299999999</v>
      </c>
      <c r="O15" s="370">
        <v>22290.30599999999</v>
      </c>
      <c r="P15" s="370">
        <f t="shared" si="5"/>
        <v>56117.73899999998</v>
      </c>
      <c r="Q15" s="409">
        <f t="shared" si="6"/>
        <v>-0.5591204235794318</v>
      </c>
    </row>
    <row r="16" spans="1:17" ht="18.75" customHeight="1">
      <c r="A16" s="408" t="s">
        <v>141</v>
      </c>
      <c r="B16" s="372">
        <v>748.707</v>
      </c>
      <c r="C16" s="370">
        <v>366.594</v>
      </c>
      <c r="D16" s="370">
        <f t="shared" si="0"/>
        <v>1115.301</v>
      </c>
      <c r="E16" s="371">
        <f t="shared" si="1"/>
        <v>0.032035995868902725</v>
      </c>
      <c r="F16" s="372"/>
      <c r="G16" s="370"/>
      <c r="H16" s="370"/>
      <c r="I16" s="406"/>
      <c r="J16" s="372">
        <v>5684.534</v>
      </c>
      <c r="K16" s="370">
        <v>3215.146</v>
      </c>
      <c r="L16" s="370">
        <f t="shared" si="3"/>
        <v>8899.68</v>
      </c>
      <c r="M16" s="371">
        <f t="shared" si="4"/>
        <v>0.02797885420491792</v>
      </c>
      <c r="N16" s="372">
        <v>4926.688</v>
      </c>
      <c r="O16" s="370">
        <v>2960.5860000000007</v>
      </c>
      <c r="P16" s="370">
        <f t="shared" si="5"/>
        <v>7887.274000000001</v>
      </c>
      <c r="Q16" s="409">
        <f t="shared" si="6"/>
        <v>0.12835943064739475</v>
      </c>
    </row>
    <row r="17" spans="1:17" ht="18.75" customHeight="1">
      <c r="A17" s="408" t="s">
        <v>101</v>
      </c>
      <c r="B17" s="372">
        <v>279.05400000000003</v>
      </c>
      <c r="C17" s="370">
        <v>340.915</v>
      </c>
      <c r="D17" s="370">
        <f t="shared" si="0"/>
        <v>619.969</v>
      </c>
      <c r="E17" s="371">
        <f t="shared" si="1"/>
        <v>0.017808039554208017</v>
      </c>
      <c r="F17" s="372">
        <v>235.88899999999998</v>
      </c>
      <c r="G17" s="370">
        <v>159.431</v>
      </c>
      <c r="H17" s="370">
        <f aca="true" t="shared" si="7" ref="H17:H35">G17+F17</f>
        <v>395.32</v>
      </c>
      <c r="I17" s="406">
        <f aca="true" t="shared" si="8" ref="I17:I35">(D17/H17-1)</f>
        <v>0.5682712739046849</v>
      </c>
      <c r="J17" s="372">
        <v>2918.2379999999994</v>
      </c>
      <c r="K17" s="370">
        <v>2314.0919999999996</v>
      </c>
      <c r="L17" s="370">
        <f t="shared" si="3"/>
        <v>5232.329999999999</v>
      </c>
      <c r="M17" s="371">
        <f t="shared" si="4"/>
        <v>0.01644942270081825</v>
      </c>
      <c r="N17" s="372">
        <v>2270.399</v>
      </c>
      <c r="O17" s="370">
        <v>1581.1580000000004</v>
      </c>
      <c r="P17" s="370">
        <f t="shared" si="5"/>
        <v>3851.5570000000002</v>
      </c>
      <c r="Q17" s="409">
        <f t="shared" si="6"/>
        <v>0.35849735574470243</v>
      </c>
    </row>
    <row r="18" spans="1:17" ht="18.75" customHeight="1">
      <c r="A18" s="408" t="s">
        <v>142</v>
      </c>
      <c r="B18" s="372">
        <v>428.755</v>
      </c>
      <c r="C18" s="370">
        <v>182.73399999999998</v>
      </c>
      <c r="D18" s="370">
        <f t="shared" si="0"/>
        <v>611.489</v>
      </c>
      <c r="E18" s="371">
        <f t="shared" si="1"/>
        <v>0.017564459350327365</v>
      </c>
      <c r="F18" s="372">
        <v>371.902</v>
      </c>
      <c r="G18" s="370">
        <v>137.499</v>
      </c>
      <c r="H18" s="370">
        <f t="shared" si="7"/>
        <v>509.40099999999995</v>
      </c>
      <c r="I18" s="406">
        <f t="shared" si="8"/>
        <v>0.20040793009829216</v>
      </c>
      <c r="J18" s="372">
        <v>3778.2849999999994</v>
      </c>
      <c r="K18" s="370">
        <v>1820.2559999999999</v>
      </c>
      <c r="L18" s="370">
        <f t="shared" si="3"/>
        <v>5598.540999999999</v>
      </c>
      <c r="M18" s="371">
        <f t="shared" si="4"/>
        <v>0.017600718497660067</v>
      </c>
      <c r="N18" s="372">
        <v>2888.2109999999993</v>
      </c>
      <c r="O18" s="370">
        <v>1924.6270000000002</v>
      </c>
      <c r="P18" s="370">
        <f t="shared" si="5"/>
        <v>4812.838</v>
      </c>
      <c r="Q18" s="409">
        <f t="shared" si="6"/>
        <v>0.16325149527160465</v>
      </c>
    </row>
    <row r="19" spans="1:17" ht="18.75" customHeight="1">
      <c r="A19" s="408" t="s">
        <v>143</v>
      </c>
      <c r="B19" s="372">
        <v>412.493</v>
      </c>
      <c r="C19" s="370">
        <v>181.999</v>
      </c>
      <c r="D19" s="370">
        <f t="shared" si="0"/>
        <v>594.492</v>
      </c>
      <c r="E19" s="371">
        <f t="shared" si="1"/>
        <v>0.017076236151582144</v>
      </c>
      <c r="F19" s="372">
        <v>437.255</v>
      </c>
      <c r="G19" s="370">
        <v>293.853</v>
      </c>
      <c r="H19" s="370">
        <f t="shared" si="7"/>
        <v>731.108</v>
      </c>
      <c r="I19" s="406">
        <f t="shared" si="8"/>
        <v>-0.18686158542923892</v>
      </c>
      <c r="J19" s="372">
        <v>2389.081</v>
      </c>
      <c r="K19" s="370">
        <v>972.664</v>
      </c>
      <c r="L19" s="370">
        <f t="shared" si="3"/>
        <v>3361.745</v>
      </c>
      <c r="M19" s="371">
        <f t="shared" si="4"/>
        <v>0.010568669123958591</v>
      </c>
      <c r="N19" s="372">
        <v>5365.607000000001</v>
      </c>
      <c r="O19" s="370">
        <v>3935.229</v>
      </c>
      <c r="P19" s="370">
        <f t="shared" si="5"/>
        <v>9300.836000000001</v>
      </c>
      <c r="Q19" s="409">
        <f t="shared" si="6"/>
        <v>-0.6385545342375676</v>
      </c>
    </row>
    <row r="20" spans="1:17" ht="18.75" customHeight="1">
      <c r="A20" s="408" t="s">
        <v>144</v>
      </c>
      <c r="B20" s="372">
        <v>343.077</v>
      </c>
      <c r="C20" s="370">
        <v>134.009</v>
      </c>
      <c r="D20" s="370">
        <f t="shared" si="0"/>
        <v>477.086</v>
      </c>
      <c r="E20" s="371">
        <f t="shared" si="1"/>
        <v>0.01370385673922226</v>
      </c>
      <c r="F20" s="372">
        <v>310.884</v>
      </c>
      <c r="G20" s="370">
        <v>145.329</v>
      </c>
      <c r="H20" s="370">
        <f t="shared" si="7"/>
        <v>456.213</v>
      </c>
      <c r="I20" s="406">
        <f t="shared" si="8"/>
        <v>0.045752751456008545</v>
      </c>
      <c r="J20" s="372">
        <v>2446.225</v>
      </c>
      <c r="K20" s="370">
        <v>1121.6909999999998</v>
      </c>
      <c r="L20" s="370">
        <f t="shared" si="3"/>
        <v>3567.9159999999997</v>
      </c>
      <c r="M20" s="371">
        <f t="shared" si="4"/>
        <v>0.011216830445520954</v>
      </c>
      <c r="N20" s="372">
        <v>2245.228</v>
      </c>
      <c r="O20" s="370">
        <v>1062.799</v>
      </c>
      <c r="P20" s="370">
        <f t="shared" si="5"/>
        <v>3308.027</v>
      </c>
      <c r="Q20" s="409">
        <f t="shared" si="6"/>
        <v>0.07856314352936056</v>
      </c>
    </row>
    <row r="21" spans="1:17" ht="18.75" customHeight="1">
      <c r="A21" s="408" t="s">
        <v>145</v>
      </c>
      <c r="B21" s="372">
        <v>372.471</v>
      </c>
      <c r="C21" s="370">
        <v>85.376</v>
      </c>
      <c r="D21" s="370">
        <f t="shared" si="0"/>
        <v>457.847</v>
      </c>
      <c r="E21" s="371">
        <f t="shared" si="1"/>
        <v>0.01315123415166803</v>
      </c>
      <c r="F21" s="372">
        <v>321.403</v>
      </c>
      <c r="G21" s="370">
        <v>35.547</v>
      </c>
      <c r="H21" s="370">
        <f t="shared" si="7"/>
        <v>356.95000000000005</v>
      </c>
      <c r="I21" s="406">
        <f t="shared" si="8"/>
        <v>0.2826642386888918</v>
      </c>
      <c r="J21" s="372">
        <v>3516.628</v>
      </c>
      <c r="K21" s="370">
        <v>980.418</v>
      </c>
      <c r="L21" s="370">
        <f t="shared" si="3"/>
        <v>4497.046</v>
      </c>
      <c r="M21" s="371">
        <f t="shared" si="4"/>
        <v>0.014137833538600188</v>
      </c>
      <c r="N21" s="372">
        <v>2718.2780000000002</v>
      </c>
      <c r="O21" s="370">
        <v>432.744</v>
      </c>
      <c r="P21" s="370">
        <f t="shared" si="5"/>
        <v>3151.0220000000004</v>
      </c>
      <c r="Q21" s="409">
        <f t="shared" si="6"/>
        <v>0.4271706132169182</v>
      </c>
    </row>
    <row r="22" spans="1:17" ht="18.75" customHeight="1">
      <c r="A22" s="408" t="s">
        <v>117</v>
      </c>
      <c r="B22" s="372">
        <v>45.13</v>
      </c>
      <c r="C22" s="370">
        <v>283.707</v>
      </c>
      <c r="D22" s="370">
        <f t="shared" si="0"/>
        <v>328.837</v>
      </c>
      <c r="E22" s="371">
        <f t="shared" si="1"/>
        <v>0.00944554050748844</v>
      </c>
      <c r="F22" s="372">
        <v>114.858</v>
      </c>
      <c r="G22" s="370">
        <v>380.325</v>
      </c>
      <c r="H22" s="370">
        <f t="shared" si="7"/>
        <v>495.183</v>
      </c>
      <c r="I22" s="406">
        <f t="shared" si="8"/>
        <v>-0.3359283335655707</v>
      </c>
      <c r="J22" s="372">
        <v>1014.285</v>
      </c>
      <c r="K22" s="370">
        <v>2289.445</v>
      </c>
      <c r="L22" s="370">
        <f t="shared" si="3"/>
        <v>3303.73</v>
      </c>
      <c r="M22" s="371">
        <f t="shared" si="4"/>
        <v>0.01038628130476753</v>
      </c>
      <c r="N22" s="372">
        <v>1570.6130000000003</v>
      </c>
      <c r="O22" s="370">
        <v>2706.493</v>
      </c>
      <c r="P22" s="370">
        <f t="shared" si="5"/>
        <v>4277.106</v>
      </c>
      <c r="Q22" s="409">
        <f t="shared" si="6"/>
        <v>-0.22757818019941511</v>
      </c>
    </row>
    <row r="23" spans="1:17" ht="18.75" customHeight="1">
      <c r="A23" s="408" t="s">
        <v>146</v>
      </c>
      <c r="B23" s="372">
        <v>287.876</v>
      </c>
      <c r="C23" s="370">
        <v>3.488</v>
      </c>
      <c r="D23" s="370">
        <f t="shared" si="0"/>
        <v>291.364</v>
      </c>
      <c r="E23" s="371">
        <f t="shared" si="1"/>
        <v>0.008369163033429517</v>
      </c>
      <c r="F23" s="372">
        <v>505.946</v>
      </c>
      <c r="G23" s="370">
        <v>309.74</v>
      </c>
      <c r="H23" s="370">
        <f t="shared" si="7"/>
        <v>815.686</v>
      </c>
      <c r="I23" s="406">
        <f t="shared" si="8"/>
        <v>-0.6427988220957574</v>
      </c>
      <c r="J23" s="372">
        <v>4872.593</v>
      </c>
      <c r="K23" s="370">
        <v>1618.6730000000002</v>
      </c>
      <c r="L23" s="370">
        <f t="shared" si="3"/>
        <v>6491.266</v>
      </c>
      <c r="M23" s="371">
        <f t="shared" si="4"/>
        <v>0.020407271387211757</v>
      </c>
      <c r="N23" s="372">
        <v>4440.282000000001</v>
      </c>
      <c r="O23" s="370">
        <v>2367.223</v>
      </c>
      <c r="P23" s="370">
        <f t="shared" si="5"/>
        <v>6807.505000000001</v>
      </c>
      <c r="Q23" s="409">
        <f t="shared" si="6"/>
        <v>-0.046454464594591016</v>
      </c>
    </row>
    <row r="24" spans="1:17" ht="18.75" customHeight="1">
      <c r="A24" s="408" t="s">
        <v>115</v>
      </c>
      <c r="B24" s="372">
        <v>185.42100000000005</v>
      </c>
      <c r="C24" s="370">
        <v>92.54899999999999</v>
      </c>
      <c r="D24" s="370">
        <f t="shared" si="0"/>
        <v>277.97</v>
      </c>
      <c r="E24" s="371">
        <f t="shared" si="1"/>
        <v>0.007984432697252932</v>
      </c>
      <c r="F24" s="372">
        <v>233.50699999999998</v>
      </c>
      <c r="G24" s="370">
        <v>116.237</v>
      </c>
      <c r="H24" s="370">
        <f t="shared" si="7"/>
        <v>349.74399999999997</v>
      </c>
      <c r="I24" s="406">
        <f t="shared" si="8"/>
        <v>-0.20521867423029405</v>
      </c>
      <c r="J24" s="372">
        <v>1713.803</v>
      </c>
      <c r="K24" s="370">
        <v>806.2280000000001</v>
      </c>
      <c r="L24" s="370">
        <f t="shared" si="3"/>
        <v>2520.031</v>
      </c>
      <c r="M24" s="371">
        <f t="shared" si="4"/>
        <v>0.007922484846744323</v>
      </c>
      <c r="N24" s="372">
        <v>2613.5439999999985</v>
      </c>
      <c r="O24" s="370">
        <v>1139.546</v>
      </c>
      <c r="P24" s="370">
        <f t="shared" si="5"/>
        <v>3753.0899999999983</v>
      </c>
      <c r="Q24" s="409">
        <f t="shared" si="6"/>
        <v>-0.3285450122432446</v>
      </c>
    </row>
    <row r="25" spans="1:17" ht="18.75" customHeight="1">
      <c r="A25" s="408" t="s">
        <v>125</v>
      </c>
      <c r="B25" s="372">
        <v>133.75400000000002</v>
      </c>
      <c r="C25" s="370">
        <v>128.577</v>
      </c>
      <c r="D25" s="370">
        <f t="shared" si="0"/>
        <v>262.331</v>
      </c>
      <c r="E25" s="371">
        <f t="shared" si="1"/>
        <v>0.007535216800025394</v>
      </c>
      <c r="F25" s="372">
        <v>88.477</v>
      </c>
      <c r="G25" s="370">
        <v>110.725</v>
      </c>
      <c r="H25" s="370">
        <f t="shared" si="7"/>
        <v>199.202</v>
      </c>
      <c r="I25" s="406">
        <f t="shared" si="8"/>
        <v>0.31690946878043413</v>
      </c>
      <c r="J25" s="372">
        <v>845.54</v>
      </c>
      <c r="K25" s="370">
        <v>1042.892</v>
      </c>
      <c r="L25" s="370">
        <f t="shared" si="3"/>
        <v>1888.432</v>
      </c>
      <c r="M25" s="371">
        <f t="shared" si="4"/>
        <v>0.0059368610561167994</v>
      </c>
      <c r="N25" s="372">
        <v>877.336</v>
      </c>
      <c r="O25" s="370">
        <v>981.2320000000001</v>
      </c>
      <c r="P25" s="370">
        <f t="shared" si="5"/>
        <v>1858.5680000000002</v>
      </c>
      <c r="Q25" s="409">
        <f t="shared" si="6"/>
        <v>0.01606828483004108</v>
      </c>
    </row>
    <row r="26" spans="1:17" ht="18.75" customHeight="1">
      <c r="A26" s="408" t="s">
        <v>119</v>
      </c>
      <c r="B26" s="372">
        <v>7.53</v>
      </c>
      <c r="C26" s="370">
        <v>235.129</v>
      </c>
      <c r="D26" s="370">
        <f t="shared" si="0"/>
        <v>242.659</v>
      </c>
      <c r="E26" s="371">
        <f t="shared" si="1"/>
        <v>0.006970156685551314</v>
      </c>
      <c r="F26" s="372">
        <v>5.815</v>
      </c>
      <c r="G26" s="370">
        <v>222.062</v>
      </c>
      <c r="H26" s="370">
        <f t="shared" si="7"/>
        <v>227.877</v>
      </c>
      <c r="I26" s="406">
        <f t="shared" si="8"/>
        <v>0.06486832808927612</v>
      </c>
      <c r="J26" s="372">
        <v>157.201</v>
      </c>
      <c r="K26" s="370">
        <v>2031.521</v>
      </c>
      <c r="L26" s="370">
        <f t="shared" si="3"/>
        <v>2188.7219999999998</v>
      </c>
      <c r="M26" s="371">
        <f t="shared" si="4"/>
        <v>0.006880914115237441</v>
      </c>
      <c r="N26" s="372">
        <v>236.605</v>
      </c>
      <c r="O26" s="370">
        <v>2063.376</v>
      </c>
      <c r="P26" s="370">
        <f t="shared" si="5"/>
        <v>2299.981</v>
      </c>
      <c r="Q26" s="409">
        <f t="shared" si="6"/>
        <v>-0.048373877871165205</v>
      </c>
    </row>
    <row r="27" spans="1:17" ht="18.75" customHeight="1">
      <c r="A27" s="408" t="s">
        <v>95</v>
      </c>
      <c r="B27" s="372">
        <v>178.68900000000002</v>
      </c>
      <c r="C27" s="370">
        <v>51.024</v>
      </c>
      <c r="D27" s="370">
        <f t="shared" si="0"/>
        <v>229.71300000000002</v>
      </c>
      <c r="E27" s="371">
        <f t="shared" si="1"/>
        <v>0.006598294737504272</v>
      </c>
      <c r="F27" s="372">
        <v>163.683</v>
      </c>
      <c r="G27" s="370">
        <v>69.101</v>
      </c>
      <c r="H27" s="370">
        <f t="shared" si="7"/>
        <v>232.784</v>
      </c>
      <c r="I27" s="406">
        <f t="shared" si="8"/>
        <v>-0.0131924874561824</v>
      </c>
      <c r="J27" s="372">
        <v>1480.5229999999997</v>
      </c>
      <c r="K27" s="370">
        <v>486.33599999999996</v>
      </c>
      <c r="L27" s="370">
        <f t="shared" si="3"/>
        <v>1966.8589999999997</v>
      </c>
      <c r="M27" s="371">
        <f t="shared" si="4"/>
        <v>0.006183420213157175</v>
      </c>
      <c r="N27" s="372">
        <v>1176.58</v>
      </c>
      <c r="O27" s="370">
        <v>556.783</v>
      </c>
      <c r="P27" s="370">
        <f t="shared" si="5"/>
        <v>1733.3629999999998</v>
      </c>
      <c r="Q27" s="409">
        <f t="shared" si="6"/>
        <v>0.13470692520839544</v>
      </c>
    </row>
    <row r="28" spans="1:17" ht="18.75" customHeight="1">
      <c r="A28" s="408" t="s">
        <v>114</v>
      </c>
      <c r="B28" s="372">
        <v>137.475</v>
      </c>
      <c r="C28" s="370">
        <v>68.50200000000001</v>
      </c>
      <c r="D28" s="370">
        <f t="shared" si="0"/>
        <v>205.977</v>
      </c>
      <c r="E28" s="371">
        <f t="shared" si="1"/>
        <v>0.0059164999592836165</v>
      </c>
      <c r="F28" s="372">
        <v>125.76</v>
      </c>
      <c r="G28" s="370">
        <v>43.58</v>
      </c>
      <c r="H28" s="370">
        <f t="shared" si="7"/>
        <v>169.34</v>
      </c>
      <c r="I28" s="406">
        <f t="shared" si="8"/>
        <v>0.21635171843628198</v>
      </c>
      <c r="J28" s="372">
        <v>1077.535</v>
      </c>
      <c r="K28" s="370">
        <v>460.98</v>
      </c>
      <c r="L28" s="370">
        <f t="shared" si="3"/>
        <v>1538.515</v>
      </c>
      <c r="M28" s="371">
        <f t="shared" si="4"/>
        <v>0.0048367904101135435</v>
      </c>
      <c r="N28" s="372">
        <v>1214.79</v>
      </c>
      <c r="O28" s="370">
        <v>384.1569999999999</v>
      </c>
      <c r="P28" s="370">
        <f t="shared" si="5"/>
        <v>1598.947</v>
      </c>
      <c r="Q28" s="409">
        <f t="shared" si="6"/>
        <v>-0.03779487375128743</v>
      </c>
    </row>
    <row r="29" spans="1:17" ht="18.75" customHeight="1">
      <c r="A29" s="408" t="s">
        <v>127</v>
      </c>
      <c r="B29" s="372">
        <v>68.403</v>
      </c>
      <c r="C29" s="370">
        <v>54.388</v>
      </c>
      <c r="D29" s="370">
        <f t="shared" si="0"/>
        <v>122.791</v>
      </c>
      <c r="E29" s="371">
        <f t="shared" si="1"/>
        <v>0.0035270585866402295</v>
      </c>
      <c r="F29" s="372">
        <v>24.46</v>
      </c>
      <c r="G29" s="370">
        <v>29.795</v>
      </c>
      <c r="H29" s="370">
        <f t="shared" si="7"/>
        <v>54.255</v>
      </c>
      <c r="I29" s="406">
        <f t="shared" si="8"/>
        <v>1.263219979725371</v>
      </c>
      <c r="J29" s="372">
        <v>517.613</v>
      </c>
      <c r="K29" s="370">
        <v>336.971</v>
      </c>
      <c r="L29" s="370">
        <f t="shared" si="3"/>
        <v>854.5840000000001</v>
      </c>
      <c r="M29" s="371">
        <f t="shared" si="4"/>
        <v>0.002686645041378519</v>
      </c>
      <c r="N29" s="372">
        <v>176.845</v>
      </c>
      <c r="O29" s="370">
        <v>263.442</v>
      </c>
      <c r="P29" s="370">
        <f t="shared" si="5"/>
        <v>440.28700000000003</v>
      </c>
      <c r="Q29" s="409">
        <f t="shared" si="6"/>
        <v>0.9409703216311178</v>
      </c>
    </row>
    <row r="30" spans="1:17" ht="18.75" customHeight="1">
      <c r="A30" s="408" t="s">
        <v>118</v>
      </c>
      <c r="B30" s="372">
        <v>54.846</v>
      </c>
      <c r="C30" s="370">
        <v>46.955</v>
      </c>
      <c r="D30" s="370">
        <f t="shared" si="0"/>
        <v>101.80099999999999</v>
      </c>
      <c r="E30" s="371">
        <f t="shared" si="1"/>
        <v>0.0029241401338743226</v>
      </c>
      <c r="F30" s="372">
        <v>34.215</v>
      </c>
      <c r="G30" s="370">
        <v>35.005</v>
      </c>
      <c r="H30" s="370">
        <f t="shared" si="7"/>
        <v>69.22</v>
      </c>
      <c r="I30" s="406">
        <f t="shared" si="8"/>
        <v>0.4706876625252816</v>
      </c>
      <c r="J30" s="372">
        <v>357.67299999999994</v>
      </c>
      <c r="K30" s="370">
        <v>401.08299999999997</v>
      </c>
      <c r="L30" s="370">
        <f t="shared" si="3"/>
        <v>758.7559999999999</v>
      </c>
      <c r="M30" s="371">
        <f t="shared" si="4"/>
        <v>0.002385380541896641</v>
      </c>
      <c r="N30" s="372">
        <v>172.704</v>
      </c>
      <c r="O30" s="370">
        <v>303.058</v>
      </c>
      <c r="P30" s="370">
        <f t="shared" si="5"/>
        <v>475.762</v>
      </c>
      <c r="Q30" s="409">
        <f t="shared" si="6"/>
        <v>0.5948226213947307</v>
      </c>
    </row>
    <row r="31" spans="1:17" ht="18.75" customHeight="1">
      <c r="A31" s="408" t="s">
        <v>120</v>
      </c>
      <c r="B31" s="372">
        <v>65.65200000000002</v>
      </c>
      <c r="C31" s="370">
        <v>35.833000000000006</v>
      </c>
      <c r="D31" s="370">
        <f t="shared" si="0"/>
        <v>101.48500000000001</v>
      </c>
      <c r="E31" s="371">
        <f t="shared" si="1"/>
        <v>0.0029150633243900915</v>
      </c>
      <c r="F31" s="372">
        <v>101.266</v>
      </c>
      <c r="G31" s="370">
        <v>41.76</v>
      </c>
      <c r="H31" s="370">
        <f t="shared" si="7"/>
        <v>143.026</v>
      </c>
      <c r="I31" s="406">
        <f t="shared" si="8"/>
        <v>-0.2904436955518577</v>
      </c>
      <c r="J31" s="372">
        <v>636.165</v>
      </c>
      <c r="K31" s="370">
        <v>307.3469999999999</v>
      </c>
      <c r="L31" s="370">
        <f t="shared" si="3"/>
        <v>943.512</v>
      </c>
      <c r="M31" s="371">
        <f t="shared" si="4"/>
        <v>0.0029662172896767654</v>
      </c>
      <c r="N31" s="372">
        <v>766.646</v>
      </c>
      <c r="O31" s="370">
        <v>381.45799999999974</v>
      </c>
      <c r="P31" s="370">
        <f t="shared" si="5"/>
        <v>1148.1039999999998</v>
      </c>
      <c r="Q31" s="409">
        <f t="shared" si="6"/>
        <v>-0.17819988433103617</v>
      </c>
    </row>
    <row r="32" spans="1:17" ht="18.75" customHeight="1">
      <c r="A32" s="408" t="s">
        <v>116</v>
      </c>
      <c r="B32" s="372">
        <v>34.94700000000001</v>
      </c>
      <c r="C32" s="370">
        <v>42.861000000000004</v>
      </c>
      <c r="D32" s="370">
        <f t="shared" si="0"/>
        <v>77.80800000000002</v>
      </c>
      <c r="E32" s="371">
        <f t="shared" si="1"/>
        <v>0.0022349632669275686</v>
      </c>
      <c r="F32" s="372">
        <v>30.298</v>
      </c>
      <c r="G32" s="370">
        <v>0.959</v>
      </c>
      <c r="H32" s="370">
        <f t="shared" si="7"/>
        <v>31.256999999999998</v>
      </c>
      <c r="I32" s="406">
        <f t="shared" si="8"/>
        <v>1.489298397159037</v>
      </c>
      <c r="J32" s="372">
        <v>373.69300000000015</v>
      </c>
      <c r="K32" s="370">
        <v>149.773</v>
      </c>
      <c r="L32" s="370">
        <f t="shared" si="3"/>
        <v>523.4660000000001</v>
      </c>
      <c r="M32" s="371">
        <f t="shared" si="4"/>
        <v>0.0016456747765348381</v>
      </c>
      <c r="N32" s="372">
        <v>379.47700000000003</v>
      </c>
      <c r="O32" s="370">
        <v>18.102</v>
      </c>
      <c r="P32" s="370">
        <f t="shared" si="5"/>
        <v>397.579</v>
      </c>
      <c r="Q32" s="409">
        <f t="shared" si="6"/>
        <v>0.3166339268422127</v>
      </c>
    </row>
    <row r="33" spans="1:17" ht="18.75" customHeight="1">
      <c r="A33" s="408" t="s">
        <v>123</v>
      </c>
      <c r="B33" s="372">
        <v>58.586</v>
      </c>
      <c r="C33" s="370">
        <v>5.708</v>
      </c>
      <c r="D33" s="370">
        <f t="shared" si="0"/>
        <v>64.294</v>
      </c>
      <c r="E33" s="371">
        <f t="shared" si="1"/>
        <v>0.0018467860410734248</v>
      </c>
      <c r="F33" s="372">
        <v>84.914</v>
      </c>
      <c r="G33" s="370">
        <v>14.402</v>
      </c>
      <c r="H33" s="370">
        <f t="shared" si="7"/>
        <v>99.316</v>
      </c>
      <c r="I33" s="406">
        <f t="shared" si="8"/>
        <v>-0.3526320028998349</v>
      </c>
      <c r="J33" s="372">
        <v>477.097</v>
      </c>
      <c r="K33" s="370">
        <v>144.236</v>
      </c>
      <c r="L33" s="370">
        <f t="shared" si="3"/>
        <v>621.333</v>
      </c>
      <c r="M33" s="371">
        <f t="shared" si="4"/>
        <v>0.001953349493431704</v>
      </c>
      <c r="N33" s="372">
        <v>662.48</v>
      </c>
      <c r="O33" s="370">
        <v>197.39900000000003</v>
      </c>
      <c r="P33" s="370">
        <f t="shared" si="5"/>
        <v>859.879</v>
      </c>
      <c r="Q33" s="409">
        <f t="shared" si="6"/>
        <v>-0.27741810184921367</v>
      </c>
    </row>
    <row r="34" spans="1:17" ht="18.75" customHeight="1">
      <c r="A34" s="408" t="s">
        <v>128</v>
      </c>
      <c r="B34" s="372">
        <v>30.876</v>
      </c>
      <c r="C34" s="370">
        <v>6.445</v>
      </c>
      <c r="D34" s="370">
        <f t="shared" si="0"/>
        <v>37.321</v>
      </c>
      <c r="E34" s="371">
        <f t="shared" si="1"/>
        <v>0.0010720114138006857</v>
      </c>
      <c r="F34" s="372">
        <v>50.551</v>
      </c>
      <c r="G34" s="370">
        <v>4.389</v>
      </c>
      <c r="H34" s="370">
        <f t="shared" si="7"/>
        <v>54.940000000000005</v>
      </c>
      <c r="I34" s="406">
        <f t="shared" si="8"/>
        <v>-0.3206953039679652</v>
      </c>
      <c r="J34" s="372">
        <v>358.961</v>
      </c>
      <c r="K34" s="370">
        <v>76.833</v>
      </c>
      <c r="L34" s="370">
        <f t="shared" si="3"/>
        <v>435.794</v>
      </c>
      <c r="M34" s="371">
        <f t="shared" si="4"/>
        <v>0.0013700511467129154</v>
      </c>
      <c r="N34" s="372">
        <v>502.5460000000001</v>
      </c>
      <c r="O34" s="370">
        <v>65.29199999999999</v>
      </c>
      <c r="P34" s="370">
        <f t="shared" si="5"/>
        <v>567.8380000000001</v>
      </c>
      <c r="Q34" s="409">
        <f t="shared" si="6"/>
        <v>-0.23253815348743845</v>
      </c>
    </row>
    <row r="35" spans="1:17" ht="18.75" customHeight="1" thickBot="1">
      <c r="A35" s="410" t="s">
        <v>147</v>
      </c>
      <c r="B35" s="411">
        <v>90.337</v>
      </c>
      <c r="C35" s="412">
        <v>51.954</v>
      </c>
      <c r="D35" s="412">
        <f t="shared" si="0"/>
        <v>142.291</v>
      </c>
      <c r="E35" s="413">
        <f t="shared" si="1"/>
        <v>0.004087178159243144</v>
      </c>
      <c r="F35" s="411">
        <v>255.87199999999999</v>
      </c>
      <c r="G35" s="412">
        <v>69.484</v>
      </c>
      <c r="H35" s="412">
        <f t="shared" si="7"/>
        <v>325.356</v>
      </c>
      <c r="I35" s="414">
        <f t="shared" si="8"/>
        <v>-0.5626605933193178</v>
      </c>
      <c r="J35" s="411">
        <v>1474.413</v>
      </c>
      <c r="K35" s="412">
        <v>493.6</v>
      </c>
      <c r="L35" s="412">
        <f t="shared" si="3"/>
        <v>1968.013</v>
      </c>
      <c r="M35" s="413">
        <f t="shared" si="4"/>
        <v>0.006187048163572525</v>
      </c>
      <c r="N35" s="411">
        <v>6686.833999999999</v>
      </c>
      <c r="O35" s="412">
        <v>3599.623</v>
      </c>
      <c r="P35" s="412">
        <f t="shared" si="5"/>
        <v>10286.456999999999</v>
      </c>
      <c r="Q35" s="415">
        <f t="shared" si="6"/>
        <v>-0.8086792177325973</v>
      </c>
    </row>
    <row r="36" spans="1:17" ht="15" thickTop="1">
      <c r="A36" s="380" t="s">
        <v>148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</row>
    <row r="37" ht="14.25">
      <c r="A37" s="380" t="s">
        <v>111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6:Q65536 I36:I65536 Q3:Q6 I3:I6">
    <cfRule type="cellIs" priority="1" dxfId="0" operator="lessThan" stopIfTrue="1">
      <formula>0</formula>
    </cfRule>
  </conditionalFormatting>
  <conditionalFormatting sqref="I7:I35 Q7:Q3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H1" sqref="H1:I1"/>
    </sheetView>
  </sheetViews>
  <sheetFormatPr defaultColWidth="9.140625" defaultRowHeight="12.75"/>
  <cols>
    <col min="1" max="1" width="15.8515625" style="416" customWidth="1"/>
    <col min="2" max="2" width="11.57421875" style="416" customWidth="1"/>
    <col min="3" max="3" width="9.421875" style="416" customWidth="1"/>
    <col min="4" max="4" width="11.421875" style="416" customWidth="1"/>
    <col min="5" max="5" width="9.00390625" style="416" customWidth="1"/>
    <col min="6" max="6" width="11.140625" style="416" customWidth="1"/>
    <col min="7" max="7" width="11.00390625" style="416" bestFit="1" customWidth="1"/>
    <col min="8" max="8" width="12.00390625" style="416" customWidth="1"/>
    <col min="9" max="9" width="8.421875" style="416" customWidth="1"/>
    <col min="10" max="16384" width="9.140625" style="416" customWidth="1"/>
  </cols>
  <sheetData>
    <row r="1" spans="8:9" ht="18.75" thickBot="1">
      <c r="H1" s="263" t="s">
        <v>45</v>
      </c>
      <c r="I1" s="264"/>
    </row>
    <row r="2" ht="3.75" customHeight="1" thickBot="1"/>
    <row r="3" spans="1:9" ht="24" customHeight="1" thickBot="1">
      <c r="A3" s="417" t="s">
        <v>149</v>
      </c>
      <c r="B3" s="418"/>
      <c r="C3" s="418"/>
      <c r="D3" s="418"/>
      <c r="E3" s="418"/>
      <c r="F3" s="418"/>
      <c r="G3" s="418"/>
      <c r="H3" s="418"/>
      <c r="I3" s="419"/>
    </row>
    <row r="4" spans="1:9" s="424" customFormat="1" ht="20.25" customHeight="1" thickBot="1">
      <c r="A4" s="420" t="s">
        <v>150</v>
      </c>
      <c r="B4" s="421" t="s">
        <v>84</v>
      </c>
      <c r="C4" s="422"/>
      <c r="D4" s="422"/>
      <c r="E4" s="423"/>
      <c r="F4" s="422" t="s">
        <v>85</v>
      </c>
      <c r="G4" s="422"/>
      <c r="H4" s="422"/>
      <c r="I4" s="423"/>
    </row>
    <row r="5" spans="1:9" s="430" customFormat="1" ht="26.25" thickBot="1">
      <c r="A5" s="425"/>
      <c r="B5" s="426" t="s">
        <v>86</v>
      </c>
      <c r="C5" s="427" t="s">
        <v>87</v>
      </c>
      <c r="D5" s="426" t="s">
        <v>151</v>
      </c>
      <c r="E5" s="428" t="s">
        <v>89</v>
      </c>
      <c r="F5" s="429" t="s">
        <v>90</v>
      </c>
      <c r="G5" s="428" t="s">
        <v>87</v>
      </c>
      <c r="H5" s="429" t="s">
        <v>91</v>
      </c>
      <c r="I5" s="428" t="s">
        <v>89</v>
      </c>
    </row>
    <row r="6" spans="1:9" s="435" customFormat="1" ht="18" customHeight="1" thickBot="1">
      <c r="A6" s="431" t="s">
        <v>152</v>
      </c>
      <c r="B6" s="432">
        <f>SUM(B7:B46)</f>
        <v>871266</v>
      </c>
      <c r="C6" s="433">
        <f>SUM(C7:C46)</f>
        <v>0.9999999999999999</v>
      </c>
      <c r="D6" s="434">
        <f>SUM(D7:D46)</f>
        <v>719497</v>
      </c>
      <c r="E6" s="433">
        <f aca="true" t="shared" si="0" ref="E6:E46">(B6/D6-1)</f>
        <v>0.21093764115764202</v>
      </c>
      <c r="F6" s="432">
        <f>SUM(F7:F46)</f>
        <v>7170633</v>
      </c>
      <c r="G6" s="433">
        <f>SUM(G7:G46)</f>
        <v>1</v>
      </c>
      <c r="H6" s="434">
        <f>SUM(H7:H46)</f>
        <v>6662418</v>
      </c>
      <c r="I6" s="433">
        <f aca="true" t="shared" si="1" ref="I6:I46">(F6/H6-1)</f>
        <v>0.07628086379449628</v>
      </c>
    </row>
    <row r="7" spans="1:9" s="441" customFormat="1" ht="18" customHeight="1" thickTop="1">
      <c r="A7" s="436" t="s">
        <v>153</v>
      </c>
      <c r="B7" s="437">
        <v>114690</v>
      </c>
      <c r="C7" s="438">
        <f aca="true" t="shared" si="2" ref="C7:C46">B7/$B$6</f>
        <v>0.13163603308289318</v>
      </c>
      <c r="D7" s="437">
        <v>87527</v>
      </c>
      <c r="E7" s="439">
        <f t="shared" si="0"/>
        <v>0.3103385241125596</v>
      </c>
      <c r="F7" s="437">
        <v>869995</v>
      </c>
      <c r="G7" s="439">
        <f aca="true" t="shared" si="3" ref="G7:G46">(F7/$F$6)</f>
        <v>0.1213275034435593</v>
      </c>
      <c r="H7" s="440">
        <v>796036</v>
      </c>
      <c r="I7" s="439">
        <f t="shared" si="1"/>
        <v>0.09290911466315599</v>
      </c>
    </row>
    <row r="8" spans="1:9" s="441" customFormat="1" ht="18" customHeight="1">
      <c r="A8" s="436" t="s">
        <v>154</v>
      </c>
      <c r="B8" s="437">
        <v>106992</v>
      </c>
      <c r="C8" s="438">
        <f t="shared" si="2"/>
        <v>0.12280061427853262</v>
      </c>
      <c r="D8" s="437">
        <v>85634</v>
      </c>
      <c r="E8" s="439">
        <f t="shared" si="0"/>
        <v>0.24941028096316886</v>
      </c>
      <c r="F8" s="437">
        <v>880718</v>
      </c>
      <c r="G8" s="439">
        <f t="shared" si="3"/>
        <v>0.12282290838200756</v>
      </c>
      <c r="H8" s="440">
        <v>784391</v>
      </c>
      <c r="I8" s="439">
        <f t="shared" si="1"/>
        <v>0.12280482565455242</v>
      </c>
    </row>
    <row r="9" spans="1:9" s="441" customFormat="1" ht="18" customHeight="1">
      <c r="A9" s="436" t="s">
        <v>155</v>
      </c>
      <c r="B9" s="437">
        <v>70394</v>
      </c>
      <c r="C9" s="438">
        <f t="shared" si="2"/>
        <v>0.08079507291688187</v>
      </c>
      <c r="D9" s="437">
        <v>54110</v>
      </c>
      <c r="E9" s="439">
        <f t="shared" si="0"/>
        <v>0.30094252448715575</v>
      </c>
      <c r="F9" s="437">
        <v>576766</v>
      </c>
      <c r="G9" s="439">
        <f t="shared" si="3"/>
        <v>0.08043446094647431</v>
      </c>
      <c r="H9" s="440">
        <v>512177</v>
      </c>
      <c r="I9" s="439">
        <f t="shared" si="1"/>
        <v>0.1261067951118462</v>
      </c>
    </row>
    <row r="10" spans="1:9" s="441" customFormat="1" ht="18" customHeight="1">
      <c r="A10" s="436" t="s">
        <v>156</v>
      </c>
      <c r="B10" s="437">
        <v>62885</v>
      </c>
      <c r="C10" s="438">
        <f t="shared" si="2"/>
        <v>0.07217657982751537</v>
      </c>
      <c r="D10" s="437">
        <v>46064</v>
      </c>
      <c r="E10" s="439">
        <f t="shared" si="0"/>
        <v>0.36516585620006947</v>
      </c>
      <c r="F10" s="437">
        <v>479071</v>
      </c>
      <c r="G10" s="439">
        <f t="shared" si="3"/>
        <v>0.0668101407504749</v>
      </c>
      <c r="H10" s="440">
        <v>437315</v>
      </c>
      <c r="I10" s="439">
        <f t="shared" si="1"/>
        <v>0.0954826612396098</v>
      </c>
    </row>
    <row r="11" spans="1:9" s="441" customFormat="1" ht="18" customHeight="1">
      <c r="A11" s="436" t="s">
        <v>157</v>
      </c>
      <c r="B11" s="437">
        <v>47952</v>
      </c>
      <c r="C11" s="438">
        <f t="shared" si="2"/>
        <v>0.055037152832774376</v>
      </c>
      <c r="D11" s="437">
        <v>32013</v>
      </c>
      <c r="E11" s="439">
        <f t="shared" si="0"/>
        <v>0.4978914815856059</v>
      </c>
      <c r="F11" s="437">
        <v>301719</v>
      </c>
      <c r="G11" s="439">
        <f t="shared" si="3"/>
        <v>0.04207703838698759</v>
      </c>
      <c r="H11" s="440">
        <v>276511</v>
      </c>
      <c r="I11" s="439">
        <f t="shared" si="1"/>
        <v>0.09116454679922326</v>
      </c>
    </row>
    <row r="12" spans="1:9" s="441" customFormat="1" ht="18" customHeight="1">
      <c r="A12" s="436" t="s">
        <v>158</v>
      </c>
      <c r="B12" s="437">
        <v>33393</v>
      </c>
      <c r="C12" s="438">
        <f t="shared" si="2"/>
        <v>0.038326986247598324</v>
      </c>
      <c r="D12" s="437">
        <v>22633</v>
      </c>
      <c r="E12" s="439">
        <f t="shared" si="0"/>
        <v>0.47541200901338754</v>
      </c>
      <c r="F12" s="437">
        <v>270253</v>
      </c>
      <c r="G12" s="439">
        <f t="shared" si="3"/>
        <v>0.03768886233614243</v>
      </c>
      <c r="H12" s="440">
        <v>225783</v>
      </c>
      <c r="I12" s="439">
        <f t="shared" si="1"/>
        <v>0.1969590270303787</v>
      </c>
    </row>
    <row r="13" spans="1:9" s="441" customFormat="1" ht="18" customHeight="1">
      <c r="A13" s="436" t="s">
        <v>159</v>
      </c>
      <c r="B13" s="437">
        <v>26009</v>
      </c>
      <c r="C13" s="438">
        <f t="shared" si="2"/>
        <v>0.029851962546455387</v>
      </c>
      <c r="D13" s="437">
        <v>19858</v>
      </c>
      <c r="E13" s="439">
        <f t="shared" si="0"/>
        <v>0.3097492194581528</v>
      </c>
      <c r="F13" s="437">
        <v>193298</v>
      </c>
      <c r="G13" s="439">
        <f t="shared" si="3"/>
        <v>0.026956894879433934</v>
      </c>
      <c r="H13" s="440">
        <v>177924</v>
      </c>
      <c r="I13" s="439">
        <f t="shared" si="1"/>
        <v>0.0864076796834603</v>
      </c>
    </row>
    <row r="14" spans="1:9" s="441" customFormat="1" ht="18" customHeight="1">
      <c r="A14" s="436" t="s">
        <v>160</v>
      </c>
      <c r="B14" s="437">
        <v>25166</v>
      </c>
      <c r="C14" s="438">
        <f t="shared" si="2"/>
        <v>0.028884404992275608</v>
      </c>
      <c r="D14" s="437">
        <v>23762</v>
      </c>
      <c r="E14" s="439">
        <f t="shared" si="0"/>
        <v>0.05908593552731256</v>
      </c>
      <c r="F14" s="437">
        <v>234867</v>
      </c>
      <c r="G14" s="439">
        <f t="shared" si="3"/>
        <v>0.032754012093493004</v>
      </c>
      <c r="H14" s="440">
        <v>209010</v>
      </c>
      <c r="I14" s="439">
        <f t="shared" si="1"/>
        <v>0.12371178412516137</v>
      </c>
    </row>
    <row r="15" spans="1:9" s="441" customFormat="1" ht="18" customHeight="1">
      <c r="A15" s="436" t="s">
        <v>161</v>
      </c>
      <c r="B15" s="437">
        <v>22368</v>
      </c>
      <c r="C15" s="438">
        <f t="shared" si="2"/>
        <v>0.025672986206279138</v>
      </c>
      <c r="D15" s="437">
        <v>19997</v>
      </c>
      <c r="E15" s="439">
        <f t="shared" si="0"/>
        <v>0.11856778516777511</v>
      </c>
      <c r="F15" s="437">
        <v>223958</v>
      </c>
      <c r="G15" s="439">
        <f t="shared" si="3"/>
        <v>0.031232668022474444</v>
      </c>
      <c r="H15" s="440">
        <v>206184</v>
      </c>
      <c r="I15" s="439">
        <f t="shared" si="1"/>
        <v>0.08620455515461911</v>
      </c>
    </row>
    <row r="16" spans="1:9" s="441" customFormat="1" ht="18" customHeight="1">
      <c r="A16" s="436" t="s">
        <v>162</v>
      </c>
      <c r="B16" s="437">
        <v>20989</v>
      </c>
      <c r="C16" s="438">
        <f t="shared" si="2"/>
        <v>0.024090231915396675</v>
      </c>
      <c r="D16" s="437">
        <v>12506</v>
      </c>
      <c r="E16" s="439">
        <f t="shared" si="0"/>
        <v>0.6783144090836399</v>
      </c>
      <c r="F16" s="437">
        <v>146516</v>
      </c>
      <c r="G16" s="439">
        <f t="shared" si="3"/>
        <v>0.02043278466489639</v>
      </c>
      <c r="H16" s="440">
        <v>121498</v>
      </c>
      <c r="I16" s="439">
        <f t="shared" si="1"/>
        <v>0.2059128545325848</v>
      </c>
    </row>
    <row r="17" spans="1:9" s="441" customFormat="1" ht="18" customHeight="1">
      <c r="A17" s="436" t="s">
        <v>163</v>
      </c>
      <c r="B17" s="437">
        <v>14037</v>
      </c>
      <c r="C17" s="438">
        <f t="shared" si="2"/>
        <v>0.016111038419954413</v>
      </c>
      <c r="D17" s="437">
        <v>24993</v>
      </c>
      <c r="E17" s="439">
        <f t="shared" si="0"/>
        <v>-0.438362741567639</v>
      </c>
      <c r="F17" s="437">
        <v>152879</v>
      </c>
      <c r="G17" s="439">
        <f t="shared" si="3"/>
        <v>0.021320154022664385</v>
      </c>
      <c r="H17" s="440">
        <v>204855</v>
      </c>
      <c r="I17" s="439">
        <f t="shared" si="1"/>
        <v>-0.2537209245563935</v>
      </c>
    </row>
    <row r="18" spans="1:9" s="441" customFormat="1" ht="18" customHeight="1">
      <c r="A18" s="436" t="s">
        <v>164</v>
      </c>
      <c r="B18" s="437">
        <v>13567</v>
      </c>
      <c r="C18" s="438">
        <f t="shared" si="2"/>
        <v>0.015571593520233774</v>
      </c>
      <c r="D18" s="437">
        <v>13055</v>
      </c>
      <c r="E18" s="439">
        <f t="shared" si="0"/>
        <v>0.03921869015702795</v>
      </c>
      <c r="F18" s="437">
        <v>113557</v>
      </c>
      <c r="G18" s="439">
        <f t="shared" si="3"/>
        <v>0.01583639826497884</v>
      </c>
      <c r="H18" s="440">
        <v>110207</v>
      </c>
      <c r="I18" s="439">
        <f t="shared" si="1"/>
        <v>0.030397343181467695</v>
      </c>
    </row>
    <row r="19" spans="1:9" s="441" customFormat="1" ht="18" customHeight="1">
      <c r="A19" s="436" t="s">
        <v>165</v>
      </c>
      <c r="B19" s="437">
        <v>12966</v>
      </c>
      <c r="C19" s="438">
        <f t="shared" si="2"/>
        <v>0.014881792701654833</v>
      </c>
      <c r="D19" s="437">
        <v>11924</v>
      </c>
      <c r="E19" s="439">
        <f t="shared" si="0"/>
        <v>0.0873867829587387</v>
      </c>
      <c r="F19" s="437">
        <v>115085</v>
      </c>
      <c r="G19" s="439">
        <f t="shared" si="3"/>
        <v>0.01604948963362091</v>
      </c>
      <c r="H19" s="440">
        <v>104886</v>
      </c>
      <c r="I19" s="439">
        <f t="shared" si="1"/>
        <v>0.09723890700379467</v>
      </c>
    </row>
    <row r="20" spans="1:9" s="441" customFormat="1" ht="18" customHeight="1">
      <c r="A20" s="436" t="s">
        <v>166</v>
      </c>
      <c r="B20" s="437">
        <v>12842</v>
      </c>
      <c r="C20" s="438">
        <f t="shared" si="2"/>
        <v>0.014739471068537048</v>
      </c>
      <c r="D20" s="437">
        <v>10702</v>
      </c>
      <c r="E20" s="439">
        <f t="shared" si="0"/>
        <v>0.19996262380863383</v>
      </c>
      <c r="F20" s="437">
        <v>98570</v>
      </c>
      <c r="G20" s="439">
        <f t="shared" si="3"/>
        <v>0.013746345685241456</v>
      </c>
      <c r="H20" s="440">
        <v>99011</v>
      </c>
      <c r="I20" s="439">
        <f t="shared" si="1"/>
        <v>-0.00445405056003878</v>
      </c>
    </row>
    <row r="21" spans="1:9" s="441" customFormat="1" ht="18" customHeight="1">
      <c r="A21" s="436" t="s">
        <v>167</v>
      </c>
      <c r="B21" s="437">
        <v>12188</v>
      </c>
      <c r="C21" s="438">
        <f t="shared" si="2"/>
        <v>0.013988839229351312</v>
      </c>
      <c r="D21" s="437">
        <v>10960</v>
      </c>
      <c r="E21" s="439">
        <f t="shared" si="0"/>
        <v>0.11204379562043787</v>
      </c>
      <c r="F21" s="437">
        <v>93643</v>
      </c>
      <c r="G21" s="439">
        <f t="shared" si="3"/>
        <v>0.01305923758753237</v>
      </c>
      <c r="H21" s="440">
        <v>88644</v>
      </c>
      <c r="I21" s="439">
        <f t="shared" si="1"/>
        <v>0.05639411578899867</v>
      </c>
    </row>
    <row r="22" spans="1:9" s="441" customFormat="1" ht="18" customHeight="1">
      <c r="A22" s="436" t="s">
        <v>168</v>
      </c>
      <c r="B22" s="437">
        <v>11612</v>
      </c>
      <c r="C22" s="438">
        <f t="shared" si="2"/>
        <v>0.013327732288417085</v>
      </c>
      <c r="D22" s="437">
        <v>11495</v>
      </c>
      <c r="E22" s="439">
        <f t="shared" si="0"/>
        <v>0.010178338408003418</v>
      </c>
      <c r="F22" s="437">
        <v>109376</v>
      </c>
      <c r="G22" s="439">
        <f t="shared" si="3"/>
        <v>0.01525332561295495</v>
      </c>
      <c r="H22" s="440">
        <v>114096</v>
      </c>
      <c r="I22" s="439">
        <f t="shared" si="1"/>
        <v>-0.04136867199551253</v>
      </c>
    </row>
    <row r="23" spans="1:9" s="441" customFormat="1" ht="18" customHeight="1">
      <c r="A23" s="436" t="s">
        <v>169</v>
      </c>
      <c r="B23" s="437">
        <v>11318</v>
      </c>
      <c r="C23" s="438">
        <f t="shared" si="2"/>
        <v>0.01299029228731524</v>
      </c>
      <c r="D23" s="437">
        <v>9367</v>
      </c>
      <c r="E23" s="439">
        <f t="shared" si="0"/>
        <v>0.2082844026902957</v>
      </c>
      <c r="F23" s="437">
        <v>90283</v>
      </c>
      <c r="G23" s="439">
        <f t="shared" si="3"/>
        <v>0.012590659708842999</v>
      </c>
      <c r="H23" s="440">
        <v>79854</v>
      </c>
      <c r="I23" s="439">
        <f t="shared" si="1"/>
        <v>0.13060084654494442</v>
      </c>
    </row>
    <row r="24" spans="1:9" s="441" customFormat="1" ht="18" customHeight="1">
      <c r="A24" s="436" t="s">
        <v>170</v>
      </c>
      <c r="B24" s="437">
        <v>9359</v>
      </c>
      <c r="C24" s="438">
        <f t="shared" si="2"/>
        <v>0.010741840035075396</v>
      </c>
      <c r="D24" s="437">
        <v>7023</v>
      </c>
      <c r="E24" s="439">
        <f t="shared" si="0"/>
        <v>0.33262138687170717</v>
      </c>
      <c r="F24" s="437">
        <v>75990</v>
      </c>
      <c r="G24" s="439">
        <f t="shared" si="3"/>
        <v>0.01059739077428729</v>
      </c>
      <c r="H24" s="440">
        <v>68460</v>
      </c>
      <c r="I24" s="439">
        <f t="shared" si="1"/>
        <v>0.10999123575810699</v>
      </c>
    </row>
    <row r="25" spans="1:9" s="441" customFormat="1" ht="18" customHeight="1">
      <c r="A25" s="436" t="s">
        <v>171</v>
      </c>
      <c r="B25" s="437">
        <v>9317</v>
      </c>
      <c r="C25" s="438">
        <f t="shared" si="2"/>
        <v>0.010693634320632275</v>
      </c>
      <c r="D25" s="437">
        <v>10316</v>
      </c>
      <c r="E25" s="439">
        <f t="shared" si="0"/>
        <v>-0.096839860411012</v>
      </c>
      <c r="F25" s="437">
        <v>82139</v>
      </c>
      <c r="G25" s="439">
        <f t="shared" si="3"/>
        <v>0.011454916183829237</v>
      </c>
      <c r="H25" s="440">
        <v>86923</v>
      </c>
      <c r="I25" s="439">
        <f t="shared" si="1"/>
        <v>-0.055037216847094506</v>
      </c>
    </row>
    <row r="26" spans="1:9" s="441" customFormat="1" ht="18" customHeight="1">
      <c r="A26" s="436" t="s">
        <v>172</v>
      </c>
      <c r="B26" s="437">
        <v>8959</v>
      </c>
      <c r="C26" s="438">
        <f t="shared" si="2"/>
        <v>0.010282737992759961</v>
      </c>
      <c r="D26" s="437">
        <v>7688</v>
      </c>
      <c r="E26" s="439">
        <f t="shared" si="0"/>
        <v>0.16532258064516125</v>
      </c>
      <c r="F26" s="437">
        <v>87843</v>
      </c>
      <c r="G26" s="439">
        <f t="shared" si="3"/>
        <v>0.012250382915985241</v>
      </c>
      <c r="H26" s="440">
        <v>65577</v>
      </c>
      <c r="I26" s="439">
        <f t="shared" si="1"/>
        <v>0.3395397776659499</v>
      </c>
    </row>
    <row r="27" spans="1:9" s="441" customFormat="1" ht="18" customHeight="1">
      <c r="A27" s="436" t="s">
        <v>173</v>
      </c>
      <c r="B27" s="437">
        <v>8956</v>
      </c>
      <c r="C27" s="438">
        <f t="shared" si="2"/>
        <v>0.010279294727442595</v>
      </c>
      <c r="D27" s="437">
        <v>7925</v>
      </c>
      <c r="E27" s="439">
        <f t="shared" si="0"/>
        <v>0.13009463722397485</v>
      </c>
      <c r="F27" s="437">
        <v>70611</v>
      </c>
      <c r="G27" s="439">
        <f t="shared" si="3"/>
        <v>0.009847247795278324</v>
      </c>
      <c r="H27" s="440">
        <v>73711</v>
      </c>
      <c r="I27" s="439">
        <f t="shared" si="1"/>
        <v>-0.04205613816119713</v>
      </c>
    </row>
    <row r="28" spans="1:9" s="441" customFormat="1" ht="18" customHeight="1">
      <c r="A28" s="436" t="s">
        <v>174</v>
      </c>
      <c r="B28" s="437">
        <v>8609</v>
      </c>
      <c r="C28" s="438">
        <f t="shared" si="2"/>
        <v>0.009881023705733955</v>
      </c>
      <c r="D28" s="437">
        <v>5782</v>
      </c>
      <c r="E28" s="439">
        <f t="shared" si="0"/>
        <v>0.48893116568661354</v>
      </c>
      <c r="F28" s="437">
        <v>64826</v>
      </c>
      <c r="G28" s="439">
        <f t="shared" si="3"/>
        <v>0.00904048498926106</v>
      </c>
      <c r="H28" s="440">
        <v>55743</v>
      </c>
      <c r="I28" s="439">
        <f t="shared" si="1"/>
        <v>0.1629442261808658</v>
      </c>
    </row>
    <row r="29" spans="1:9" s="441" customFormat="1" ht="18" customHeight="1">
      <c r="A29" s="436" t="s">
        <v>175</v>
      </c>
      <c r="B29" s="437">
        <v>7773</v>
      </c>
      <c r="C29" s="438">
        <f t="shared" si="2"/>
        <v>0.008921500437294696</v>
      </c>
      <c r="D29" s="437">
        <v>4673</v>
      </c>
      <c r="E29" s="439">
        <f t="shared" si="0"/>
        <v>0.6633854055210786</v>
      </c>
      <c r="F29" s="437">
        <v>64092</v>
      </c>
      <c r="G29" s="439">
        <f t="shared" si="3"/>
        <v>0.008938123035999751</v>
      </c>
      <c r="H29" s="440">
        <v>57584</v>
      </c>
      <c r="I29" s="439">
        <f t="shared" si="1"/>
        <v>0.11301750486246176</v>
      </c>
    </row>
    <row r="30" spans="1:9" s="441" customFormat="1" ht="18" customHeight="1">
      <c r="A30" s="436" t="s">
        <v>176</v>
      </c>
      <c r="B30" s="437">
        <v>7757</v>
      </c>
      <c r="C30" s="438">
        <f t="shared" si="2"/>
        <v>0.008903136355602078</v>
      </c>
      <c r="D30" s="437">
        <v>5741</v>
      </c>
      <c r="E30" s="439">
        <f t="shared" si="0"/>
        <v>0.3511583347848808</v>
      </c>
      <c r="F30" s="437">
        <v>95485</v>
      </c>
      <c r="G30" s="439">
        <f t="shared" si="3"/>
        <v>0.01331611867459958</v>
      </c>
      <c r="H30" s="440">
        <v>91579</v>
      </c>
      <c r="I30" s="439">
        <f t="shared" si="1"/>
        <v>0.042651699625460004</v>
      </c>
    </row>
    <row r="31" spans="1:9" s="441" customFormat="1" ht="18" customHeight="1">
      <c r="A31" s="436" t="s">
        <v>177</v>
      </c>
      <c r="B31" s="437">
        <v>7707</v>
      </c>
      <c r="C31" s="438">
        <f t="shared" si="2"/>
        <v>0.008845748600312649</v>
      </c>
      <c r="D31" s="437">
        <v>7961</v>
      </c>
      <c r="E31" s="439">
        <f t="shared" si="0"/>
        <v>-0.031905539505087344</v>
      </c>
      <c r="F31" s="437">
        <v>76227</v>
      </c>
      <c r="G31" s="439">
        <f t="shared" si="3"/>
        <v>0.01063044224965913</v>
      </c>
      <c r="H31" s="440">
        <v>69676</v>
      </c>
      <c r="I31" s="439">
        <f t="shared" si="1"/>
        <v>0.09402089672197023</v>
      </c>
    </row>
    <row r="32" spans="1:9" s="441" customFormat="1" ht="18" customHeight="1">
      <c r="A32" s="436" t="s">
        <v>178</v>
      </c>
      <c r="B32" s="437">
        <v>7634</v>
      </c>
      <c r="C32" s="438">
        <f t="shared" si="2"/>
        <v>0.008761962477590082</v>
      </c>
      <c r="D32" s="437">
        <v>5246</v>
      </c>
      <c r="E32" s="439">
        <f t="shared" si="0"/>
        <v>0.4552039649256576</v>
      </c>
      <c r="F32" s="437">
        <v>57635</v>
      </c>
      <c r="G32" s="439">
        <f t="shared" si="3"/>
        <v>0.008037644654244612</v>
      </c>
      <c r="H32" s="440">
        <v>50177</v>
      </c>
      <c r="I32" s="439">
        <f t="shared" si="1"/>
        <v>0.14863383621978188</v>
      </c>
    </row>
    <row r="33" spans="1:9" s="441" customFormat="1" ht="18" customHeight="1">
      <c r="A33" s="436" t="s">
        <v>179</v>
      </c>
      <c r="B33" s="437">
        <v>7279</v>
      </c>
      <c r="C33" s="438">
        <f t="shared" si="2"/>
        <v>0.008354509415035133</v>
      </c>
      <c r="D33" s="437">
        <v>4581</v>
      </c>
      <c r="E33" s="439">
        <f t="shared" si="0"/>
        <v>0.5889543767736303</v>
      </c>
      <c r="F33" s="437">
        <v>59344</v>
      </c>
      <c r="G33" s="439">
        <f t="shared" si="3"/>
        <v>0.008275977866947032</v>
      </c>
      <c r="H33" s="440">
        <v>48044</v>
      </c>
      <c r="I33" s="439">
        <f t="shared" si="1"/>
        <v>0.23520106568978427</v>
      </c>
    </row>
    <row r="34" spans="1:9" s="441" customFormat="1" ht="18" customHeight="1">
      <c r="A34" s="436" t="s">
        <v>180</v>
      </c>
      <c r="B34" s="437">
        <v>6680</v>
      </c>
      <c r="C34" s="438">
        <f t="shared" si="2"/>
        <v>0.007667004106667768</v>
      </c>
      <c r="D34" s="437">
        <v>5934</v>
      </c>
      <c r="E34" s="439">
        <f t="shared" si="0"/>
        <v>0.12571621166161107</v>
      </c>
      <c r="F34" s="437">
        <v>60846</v>
      </c>
      <c r="G34" s="439">
        <f t="shared" si="3"/>
        <v>0.00848544333533734</v>
      </c>
      <c r="H34" s="440">
        <v>53456</v>
      </c>
      <c r="I34" s="439">
        <f t="shared" si="1"/>
        <v>0.13824453756360366</v>
      </c>
    </row>
    <row r="35" spans="1:9" s="441" customFormat="1" ht="18" customHeight="1">
      <c r="A35" s="436" t="s">
        <v>181</v>
      </c>
      <c r="B35" s="437">
        <v>5533</v>
      </c>
      <c r="C35" s="438">
        <f t="shared" si="2"/>
        <v>0.006350529000328258</v>
      </c>
      <c r="D35" s="437">
        <v>3465</v>
      </c>
      <c r="E35" s="439">
        <f t="shared" si="0"/>
        <v>0.5968253968253969</v>
      </c>
      <c r="F35" s="437">
        <v>65893</v>
      </c>
      <c r="G35" s="439">
        <f t="shared" si="3"/>
        <v>0.009189286357285333</v>
      </c>
      <c r="H35" s="440">
        <v>56308</v>
      </c>
      <c r="I35" s="439">
        <f t="shared" si="1"/>
        <v>0.1702244796476522</v>
      </c>
    </row>
    <row r="36" spans="1:9" s="441" customFormat="1" ht="18" customHeight="1">
      <c r="A36" s="436" t="s">
        <v>182</v>
      </c>
      <c r="B36" s="437">
        <v>5514</v>
      </c>
      <c r="C36" s="438">
        <f t="shared" si="2"/>
        <v>0.006328721653318275</v>
      </c>
      <c r="D36" s="437">
        <v>4428</v>
      </c>
      <c r="E36" s="439">
        <f t="shared" si="0"/>
        <v>0.2452574525745257</v>
      </c>
      <c r="F36" s="437">
        <v>42915</v>
      </c>
      <c r="G36" s="439">
        <f t="shared" si="3"/>
        <v>0.0059848272809387955</v>
      </c>
      <c r="H36" s="440">
        <v>37718</v>
      </c>
      <c r="I36" s="439">
        <f t="shared" si="1"/>
        <v>0.13778567262315078</v>
      </c>
    </row>
    <row r="37" spans="1:9" s="441" customFormat="1" ht="18" customHeight="1">
      <c r="A37" s="436" t="s">
        <v>183</v>
      </c>
      <c r="B37" s="437">
        <v>5212</v>
      </c>
      <c r="C37" s="438">
        <f t="shared" si="2"/>
        <v>0.0059820996113701215</v>
      </c>
      <c r="D37" s="437">
        <v>5498</v>
      </c>
      <c r="E37" s="439">
        <f t="shared" si="0"/>
        <v>-0.05201891596944341</v>
      </c>
      <c r="F37" s="437">
        <v>45406</v>
      </c>
      <c r="G37" s="439">
        <f t="shared" si="3"/>
        <v>0.006332216416598088</v>
      </c>
      <c r="H37" s="440">
        <v>50095</v>
      </c>
      <c r="I37" s="439">
        <f t="shared" si="1"/>
        <v>-0.09360215590378285</v>
      </c>
    </row>
    <row r="38" spans="1:9" s="441" customFormat="1" ht="18" customHeight="1">
      <c r="A38" s="436" t="s">
        <v>184</v>
      </c>
      <c r="B38" s="437">
        <v>5067</v>
      </c>
      <c r="C38" s="438">
        <f t="shared" si="2"/>
        <v>0.005815675121030776</v>
      </c>
      <c r="D38" s="437">
        <v>4385</v>
      </c>
      <c r="E38" s="439">
        <f t="shared" si="0"/>
        <v>0.15553021664766242</v>
      </c>
      <c r="F38" s="437">
        <v>47088</v>
      </c>
      <c r="G38" s="439">
        <f t="shared" si="3"/>
        <v>0.006566784271346756</v>
      </c>
      <c r="H38" s="440">
        <v>43833</v>
      </c>
      <c r="I38" s="439">
        <f t="shared" si="1"/>
        <v>0.07425911984121547</v>
      </c>
    </row>
    <row r="39" spans="1:9" s="441" customFormat="1" ht="18" customHeight="1">
      <c r="A39" s="436" t="s">
        <v>185</v>
      </c>
      <c r="B39" s="437">
        <v>4129</v>
      </c>
      <c r="C39" s="438">
        <f t="shared" si="2"/>
        <v>0.00473908083180108</v>
      </c>
      <c r="D39" s="437">
        <v>4384</v>
      </c>
      <c r="E39" s="439">
        <f t="shared" si="0"/>
        <v>-0.05816605839416056</v>
      </c>
      <c r="F39" s="437">
        <v>34391</v>
      </c>
      <c r="G39" s="439">
        <f t="shared" si="3"/>
        <v>0.0047960898291684985</v>
      </c>
      <c r="H39" s="440">
        <v>39278</v>
      </c>
      <c r="I39" s="439">
        <f t="shared" si="1"/>
        <v>-0.124420795356179</v>
      </c>
    </row>
    <row r="40" spans="1:9" s="441" customFormat="1" ht="18" customHeight="1">
      <c r="A40" s="436" t="s">
        <v>186</v>
      </c>
      <c r="B40" s="437">
        <v>3532</v>
      </c>
      <c r="C40" s="438">
        <f t="shared" si="2"/>
        <v>0.004053871033645293</v>
      </c>
      <c r="D40" s="437">
        <v>3646</v>
      </c>
      <c r="E40" s="439">
        <f t="shared" si="0"/>
        <v>-0.03126714207350523</v>
      </c>
      <c r="F40" s="437">
        <v>28827</v>
      </c>
      <c r="G40" s="439">
        <f t="shared" si="3"/>
        <v>0.004020147175291219</v>
      </c>
      <c r="H40" s="440">
        <v>28855</v>
      </c>
      <c r="I40" s="439">
        <f t="shared" si="1"/>
        <v>-0.0009703690868133608</v>
      </c>
    </row>
    <row r="41" spans="1:9" s="441" customFormat="1" ht="18" customHeight="1">
      <c r="A41" s="436" t="s">
        <v>187</v>
      </c>
      <c r="B41" s="437">
        <v>3451</v>
      </c>
      <c r="C41" s="438">
        <f t="shared" si="2"/>
        <v>0.003960902870076418</v>
      </c>
      <c r="D41" s="437">
        <v>2842</v>
      </c>
      <c r="E41" s="439">
        <f t="shared" si="0"/>
        <v>0.2142857142857142</v>
      </c>
      <c r="F41" s="437">
        <v>24916</v>
      </c>
      <c r="G41" s="439">
        <f t="shared" si="3"/>
        <v>0.003474728102804871</v>
      </c>
      <c r="H41" s="440">
        <v>25189</v>
      </c>
      <c r="I41" s="439">
        <f t="shared" si="1"/>
        <v>-0.010838064234388045</v>
      </c>
    </row>
    <row r="42" spans="1:9" s="441" customFormat="1" ht="18" customHeight="1">
      <c r="A42" s="436" t="s">
        <v>188</v>
      </c>
      <c r="B42" s="437">
        <v>3445</v>
      </c>
      <c r="C42" s="438">
        <f t="shared" si="2"/>
        <v>0.003954016339441686</v>
      </c>
      <c r="D42" s="437">
        <v>3776</v>
      </c>
      <c r="E42" s="439">
        <f t="shared" si="0"/>
        <v>-0.08765889830508478</v>
      </c>
      <c r="F42" s="437">
        <v>27181</v>
      </c>
      <c r="G42" s="439">
        <f t="shared" si="3"/>
        <v>0.0037905997978142235</v>
      </c>
      <c r="H42" s="440">
        <v>35933</v>
      </c>
      <c r="I42" s="439">
        <f t="shared" si="1"/>
        <v>-0.24356441154370634</v>
      </c>
    </row>
    <row r="43" spans="1:9" s="441" customFormat="1" ht="18" customHeight="1">
      <c r="A43" s="436" t="s">
        <v>189</v>
      </c>
      <c r="B43" s="437">
        <v>3427</v>
      </c>
      <c r="C43" s="438">
        <f t="shared" si="2"/>
        <v>0.003933356747537492</v>
      </c>
      <c r="D43" s="437">
        <v>2820</v>
      </c>
      <c r="E43" s="439">
        <f t="shared" si="0"/>
        <v>0.21524822695035462</v>
      </c>
      <c r="F43" s="437">
        <v>32578</v>
      </c>
      <c r="G43" s="439">
        <f t="shared" si="3"/>
        <v>0.004543253015459026</v>
      </c>
      <c r="H43" s="440">
        <v>31484</v>
      </c>
      <c r="I43" s="439">
        <f t="shared" si="1"/>
        <v>0.034747808410621195</v>
      </c>
    </row>
    <row r="44" spans="1:9" s="441" customFormat="1" ht="18" customHeight="1">
      <c r="A44" s="436" t="s">
        <v>190</v>
      </c>
      <c r="B44" s="437">
        <v>2672</v>
      </c>
      <c r="C44" s="438">
        <f t="shared" si="2"/>
        <v>0.0030668016426671075</v>
      </c>
      <c r="D44" s="437">
        <v>2685</v>
      </c>
      <c r="E44" s="439">
        <f t="shared" si="0"/>
        <v>-0.00484171322160154</v>
      </c>
      <c r="F44" s="437">
        <v>20125</v>
      </c>
      <c r="G44" s="439">
        <f t="shared" si="3"/>
        <v>0.0028065862525665447</v>
      </c>
      <c r="H44" s="440">
        <v>24374</v>
      </c>
      <c r="I44" s="439">
        <f t="shared" si="1"/>
        <v>-0.17432510051694428</v>
      </c>
    </row>
    <row r="45" spans="1:9" s="441" customFormat="1" ht="18" customHeight="1">
      <c r="A45" s="436" t="s">
        <v>191</v>
      </c>
      <c r="B45" s="437">
        <v>1424</v>
      </c>
      <c r="C45" s="438">
        <f t="shared" si="2"/>
        <v>0.0016344032706429494</v>
      </c>
      <c r="D45" s="437">
        <v>1374</v>
      </c>
      <c r="E45" s="439">
        <f t="shared" si="0"/>
        <v>0.0363901018922852</v>
      </c>
      <c r="F45" s="437">
        <v>16658</v>
      </c>
      <c r="G45" s="439">
        <f t="shared" si="3"/>
        <v>0.002323086399764149</v>
      </c>
      <c r="H45" s="440">
        <v>15644</v>
      </c>
      <c r="I45" s="439">
        <f t="shared" si="1"/>
        <v>0.0648171823063155</v>
      </c>
    </row>
    <row r="46" spans="1:9" s="441" customFormat="1" ht="18" customHeight="1" thickBot="1">
      <c r="A46" s="442" t="s">
        <v>192</v>
      </c>
      <c r="B46" s="443">
        <v>118462</v>
      </c>
      <c r="C46" s="444">
        <f t="shared" si="2"/>
        <v>0.1359653653419277</v>
      </c>
      <c r="D46" s="443">
        <v>110724</v>
      </c>
      <c r="E46" s="445">
        <f t="shared" si="0"/>
        <v>0.06988548101585934</v>
      </c>
      <c r="F46" s="443">
        <v>1039063</v>
      </c>
      <c r="G46" s="445">
        <f t="shared" si="3"/>
        <v>0.14490533820375412</v>
      </c>
      <c r="H46" s="446">
        <v>1004395</v>
      </c>
      <c r="I46" s="445">
        <f t="shared" si="1"/>
        <v>0.034516300857730275</v>
      </c>
    </row>
    <row r="47" ht="14.25">
      <c r="A47" s="255" t="s">
        <v>193</v>
      </c>
    </row>
    <row r="48" ht="9.75" customHeight="1">
      <c r="A48" s="255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95" zoomScaleNormal="95" workbookViewId="0" topLeftCell="A1">
      <selection activeCell="H56" sqref="H56:H62"/>
    </sheetView>
  </sheetViews>
  <sheetFormatPr defaultColWidth="10.8515625" defaultRowHeight="12.75"/>
  <cols>
    <col min="1" max="1" width="17.28125" style="447" customWidth="1"/>
    <col min="2" max="2" width="12.28125" style="447" customWidth="1"/>
    <col min="3" max="3" width="12.7109375" style="448" customWidth="1"/>
    <col min="4" max="4" width="12.00390625" style="447" customWidth="1"/>
    <col min="5" max="5" width="9.140625" style="448" customWidth="1"/>
    <col min="6" max="6" width="12.140625" style="447" customWidth="1"/>
    <col min="7" max="7" width="12.140625" style="448" customWidth="1"/>
    <col min="8" max="8" width="11.7109375" style="447" customWidth="1"/>
    <col min="9" max="9" width="9.421875" style="448" customWidth="1"/>
    <col min="10" max="16384" width="10.8515625" style="447" customWidth="1"/>
  </cols>
  <sheetData>
    <row r="1" spans="8:9" ht="18.75" thickBot="1">
      <c r="H1" s="263" t="s">
        <v>45</v>
      </c>
      <c r="I1" s="264"/>
    </row>
    <row r="2" ht="8.25" customHeight="1" thickBot="1"/>
    <row r="3" spans="1:9" ht="24.75" customHeight="1" thickBot="1">
      <c r="A3" s="449" t="s">
        <v>194</v>
      </c>
      <c r="B3" s="450"/>
      <c r="C3" s="450"/>
      <c r="D3" s="450"/>
      <c r="E3" s="450"/>
      <c r="F3" s="450"/>
      <c r="G3" s="450"/>
      <c r="H3" s="450"/>
      <c r="I3" s="451"/>
    </row>
    <row r="4" spans="1:9" ht="14.25" thickBot="1">
      <c r="A4" s="452" t="s">
        <v>195</v>
      </c>
      <c r="B4" s="453" t="s">
        <v>84</v>
      </c>
      <c r="C4" s="454"/>
      <c r="D4" s="454"/>
      <c r="E4" s="455"/>
      <c r="F4" s="454" t="s">
        <v>85</v>
      </c>
      <c r="G4" s="454"/>
      <c r="H4" s="454"/>
      <c r="I4" s="455"/>
    </row>
    <row r="5" spans="1:9" s="460" customFormat="1" ht="31.5" customHeight="1" thickBot="1">
      <c r="A5" s="456"/>
      <c r="B5" s="457" t="s">
        <v>86</v>
      </c>
      <c r="C5" s="458" t="s">
        <v>87</v>
      </c>
      <c r="D5" s="457" t="s">
        <v>88</v>
      </c>
      <c r="E5" s="459" t="s">
        <v>89</v>
      </c>
      <c r="F5" s="457" t="s">
        <v>90</v>
      </c>
      <c r="G5" s="458" t="s">
        <v>87</v>
      </c>
      <c r="H5" s="457" t="s">
        <v>91</v>
      </c>
      <c r="I5" s="459" t="s">
        <v>89</v>
      </c>
    </row>
    <row r="6" spans="1:9" s="466" customFormat="1" ht="15" customHeight="1" thickBot="1">
      <c r="A6" s="461" t="s">
        <v>49</v>
      </c>
      <c r="B6" s="462">
        <f>B7+B13+B19+B24+B29+B35+B41+B46+B55+B50</f>
        <v>871266</v>
      </c>
      <c r="C6" s="463">
        <f aca="true" t="shared" si="0" ref="C6:C41">(B6/$B$6)</f>
        <v>1</v>
      </c>
      <c r="D6" s="464">
        <f>D7+D13+D19+D24+D29+D35+D41+D46+D55+D50</f>
        <v>719497</v>
      </c>
      <c r="E6" s="465">
        <f aca="true" t="shared" si="1" ref="E6:E14">(B6/D6-1)</f>
        <v>0.21093764115764202</v>
      </c>
      <c r="F6" s="462">
        <f>F7+F13+F19+F24+F29+F35+F41+F46+F55+F50</f>
        <v>7170633</v>
      </c>
      <c r="G6" s="463">
        <f aca="true" t="shared" si="2" ref="G6:G41">(F6/$F$6)</f>
        <v>1</v>
      </c>
      <c r="H6" s="464">
        <f>H7+H13+H19+H24+H29+H35+H41+H46+H55+H50</f>
        <v>6662418</v>
      </c>
      <c r="I6" s="465">
        <f aca="true" t="shared" si="3" ref="I6:I14">(F6/H6-1)</f>
        <v>0.07628086379449628</v>
      </c>
    </row>
    <row r="7" spans="1:15" s="473" customFormat="1" ht="15.75" customHeight="1" thickTop="1">
      <c r="A7" s="467" t="s">
        <v>153</v>
      </c>
      <c r="B7" s="468">
        <f>SUM(B8:B12)</f>
        <v>114690</v>
      </c>
      <c r="C7" s="469">
        <f t="shared" si="0"/>
        <v>0.13163603308289318</v>
      </c>
      <c r="D7" s="470">
        <f>SUM(D8:D12)</f>
        <v>87527</v>
      </c>
      <c r="E7" s="471">
        <f t="shared" si="1"/>
        <v>0.3103385241125596</v>
      </c>
      <c r="F7" s="468">
        <f>SUM(F8:F12)</f>
        <v>869995</v>
      </c>
      <c r="G7" s="469">
        <f t="shared" si="2"/>
        <v>0.1213275034435593</v>
      </c>
      <c r="H7" s="470">
        <f>SUM(H8:H12)</f>
        <v>796036</v>
      </c>
      <c r="I7" s="472">
        <f t="shared" si="3"/>
        <v>0.09290911466315599</v>
      </c>
      <c r="K7" s="474"/>
      <c r="L7" s="475"/>
      <c r="M7" s="474"/>
      <c r="N7" s="474"/>
      <c r="O7" s="474"/>
    </row>
    <row r="8" spans="1:10" ht="15.75" customHeight="1">
      <c r="A8" s="476" t="s">
        <v>92</v>
      </c>
      <c r="B8" s="477">
        <v>62934</v>
      </c>
      <c r="C8" s="478">
        <f t="shared" si="0"/>
        <v>0.07223281982769901</v>
      </c>
      <c r="D8" s="479">
        <v>69269</v>
      </c>
      <c r="E8" s="480">
        <f t="shared" si="1"/>
        <v>-0.0914550520434827</v>
      </c>
      <c r="F8" s="477">
        <v>566738</v>
      </c>
      <c r="G8" s="478">
        <f t="shared" si="2"/>
        <v>0.07903597911090973</v>
      </c>
      <c r="H8" s="479">
        <v>587199</v>
      </c>
      <c r="I8" s="481">
        <f t="shared" si="3"/>
        <v>-0.03484508658904395</v>
      </c>
      <c r="J8" s="482"/>
    </row>
    <row r="9" spans="1:10" ht="15.75" customHeight="1">
      <c r="A9" s="476" t="s">
        <v>95</v>
      </c>
      <c r="B9" s="477">
        <v>19650</v>
      </c>
      <c r="C9" s="478">
        <f t="shared" si="0"/>
        <v>0.022553387828745757</v>
      </c>
      <c r="D9" s="479">
        <v>11202</v>
      </c>
      <c r="E9" s="480">
        <f t="shared" si="1"/>
        <v>0.7541510444563471</v>
      </c>
      <c r="F9" s="477">
        <v>152046</v>
      </c>
      <c r="G9" s="478">
        <f t="shared" si="2"/>
        <v>0.02120398575690598</v>
      </c>
      <c r="H9" s="479">
        <v>131178</v>
      </c>
      <c r="I9" s="481">
        <f t="shared" si="3"/>
        <v>0.159081553309244</v>
      </c>
      <c r="J9" s="482"/>
    </row>
    <row r="10" spans="1:10" ht="15.75" customHeight="1">
      <c r="A10" s="476" t="s">
        <v>93</v>
      </c>
      <c r="B10" s="477">
        <v>18463</v>
      </c>
      <c r="C10" s="478">
        <f t="shared" si="0"/>
        <v>0.0211910025181747</v>
      </c>
      <c r="D10" s="479"/>
      <c r="E10" s="480"/>
      <c r="F10" s="477">
        <v>74735</v>
      </c>
      <c r="G10" s="478">
        <f t="shared" si="2"/>
        <v>0.010422371358288732</v>
      </c>
      <c r="H10" s="479">
        <v>146</v>
      </c>
      <c r="I10" s="481" t="s">
        <v>196</v>
      </c>
      <c r="J10" s="482"/>
    </row>
    <row r="11" spans="1:10" ht="15.75" customHeight="1">
      <c r="A11" s="476" t="s">
        <v>94</v>
      </c>
      <c r="B11" s="477">
        <v>13643</v>
      </c>
      <c r="C11" s="478">
        <f t="shared" si="0"/>
        <v>0.01565882290827371</v>
      </c>
      <c r="D11" s="479">
        <v>7056</v>
      </c>
      <c r="E11" s="480">
        <f t="shared" si="1"/>
        <v>0.933531746031746</v>
      </c>
      <c r="F11" s="477">
        <v>76148</v>
      </c>
      <c r="G11" s="478">
        <f t="shared" si="2"/>
        <v>0.01061942509120185</v>
      </c>
      <c r="H11" s="479">
        <v>77513</v>
      </c>
      <c r="I11" s="481">
        <f t="shared" si="3"/>
        <v>-0.01760994929882731</v>
      </c>
      <c r="J11" s="482"/>
    </row>
    <row r="12" spans="1:10" ht="15.75" customHeight="1" thickBot="1">
      <c r="A12" s="476" t="s">
        <v>96</v>
      </c>
      <c r="B12" s="477"/>
      <c r="C12" s="478">
        <f t="shared" si="0"/>
        <v>0</v>
      </c>
      <c r="D12" s="479"/>
      <c r="E12" s="480"/>
      <c r="F12" s="477">
        <v>328</v>
      </c>
      <c r="G12" s="478">
        <f t="shared" si="2"/>
        <v>4.5742126253010024E-05</v>
      </c>
      <c r="H12" s="479"/>
      <c r="I12" s="483" t="s">
        <v>196</v>
      </c>
      <c r="J12" s="482"/>
    </row>
    <row r="13" spans="1:10" s="492" customFormat="1" ht="15.75" customHeight="1">
      <c r="A13" s="484" t="s">
        <v>154</v>
      </c>
      <c r="B13" s="485">
        <f>SUM(B14:B18)</f>
        <v>106992</v>
      </c>
      <c r="C13" s="486">
        <f t="shared" si="0"/>
        <v>0.12280061427853262</v>
      </c>
      <c r="D13" s="487">
        <f>SUM(D14:D18)</f>
        <v>85634</v>
      </c>
      <c r="E13" s="488">
        <f t="shared" si="1"/>
        <v>0.24941028096316886</v>
      </c>
      <c r="F13" s="489">
        <f>SUM(F14:F18)</f>
        <v>880718</v>
      </c>
      <c r="G13" s="488">
        <f t="shared" si="2"/>
        <v>0.12282290838200756</v>
      </c>
      <c r="H13" s="487">
        <f>SUM(H14:H18)</f>
        <v>784391</v>
      </c>
      <c r="I13" s="490">
        <f t="shared" si="3"/>
        <v>0.12280482565455242</v>
      </c>
      <c r="J13" s="491"/>
    </row>
    <row r="14" spans="1:10" ht="15.75" customHeight="1">
      <c r="A14" s="476" t="s">
        <v>92</v>
      </c>
      <c r="B14" s="493">
        <v>49232</v>
      </c>
      <c r="C14" s="478">
        <f t="shared" si="0"/>
        <v>0.05650627936818377</v>
      </c>
      <c r="D14" s="494">
        <v>53626</v>
      </c>
      <c r="E14" s="480">
        <f t="shared" si="1"/>
        <v>-0.08193786596054153</v>
      </c>
      <c r="F14" s="495">
        <v>468274</v>
      </c>
      <c r="G14" s="478">
        <f t="shared" si="2"/>
        <v>0.06530441594207931</v>
      </c>
      <c r="H14" s="494">
        <v>470912</v>
      </c>
      <c r="I14" s="481">
        <f t="shared" si="3"/>
        <v>-0.005601895895623765</v>
      </c>
      <c r="J14" s="482"/>
    </row>
    <row r="15" spans="1:10" ht="15.75" customHeight="1">
      <c r="A15" s="476" t="s">
        <v>94</v>
      </c>
      <c r="B15" s="493">
        <v>22939</v>
      </c>
      <c r="C15" s="478">
        <f t="shared" si="0"/>
        <v>0.02632835437168442</v>
      </c>
      <c r="D15" s="494">
        <v>19344</v>
      </c>
      <c r="E15" s="480">
        <f>(B15/D15-1)</f>
        <v>0.18584574028122414</v>
      </c>
      <c r="F15" s="495">
        <v>168709</v>
      </c>
      <c r="G15" s="478">
        <f t="shared" si="2"/>
        <v>0.023527769445180084</v>
      </c>
      <c r="H15" s="494">
        <v>165647</v>
      </c>
      <c r="I15" s="481">
        <f>(F15/H15-1)</f>
        <v>0.018485091791580865</v>
      </c>
      <c r="J15" s="482"/>
    </row>
    <row r="16" spans="1:10" ht="15.75" customHeight="1">
      <c r="A16" s="476" t="s">
        <v>95</v>
      </c>
      <c r="B16" s="493">
        <v>17525</v>
      </c>
      <c r="C16" s="478">
        <f t="shared" si="0"/>
        <v>0.020114408228945006</v>
      </c>
      <c r="D16" s="494">
        <v>12575</v>
      </c>
      <c r="E16" s="480">
        <f>(B16/D16-1)</f>
        <v>0.393638170974155</v>
      </c>
      <c r="F16" s="495">
        <v>141419</v>
      </c>
      <c r="G16" s="478">
        <f t="shared" si="2"/>
        <v>0.019721968757848853</v>
      </c>
      <c r="H16" s="494">
        <v>147081</v>
      </c>
      <c r="I16" s="496" t="s">
        <v>196</v>
      </c>
      <c r="J16" s="482"/>
    </row>
    <row r="17" spans="1:10" ht="15.75" customHeight="1">
      <c r="A17" s="476" t="s">
        <v>93</v>
      </c>
      <c r="B17" s="493">
        <v>17289</v>
      </c>
      <c r="C17" s="478">
        <f t="shared" si="0"/>
        <v>0.0198435380239789</v>
      </c>
      <c r="D17" s="494">
        <v>68</v>
      </c>
      <c r="E17" s="497" t="s">
        <v>196</v>
      </c>
      <c r="F17" s="495">
        <v>102293</v>
      </c>
      <c r="G17" s="478">
        <f t="shared" si="2"/>
        <v>0.014265546709753519</v>
      </c>
      <c r="H17" s="494">
        <v>682</v>
      </c>
      <c r="I17" s="496" t="s">
        <v>196</v>
      </c>
      <c r="J17" s="482"/>
    </row>
    <row r="18" spans="1:10" ht="15.75" customHeight="1" thickBot="1">
      <c r="A18" s="476" t="s">
        <v>96</v>
      </c>
      <c r="B18" s="493">
        <v>7</v>
      </c>
      <c r="C18" s="478">
        <f t="shared" si="0"/>
        <v>8.034285740520117E-06</v>
      </c>
      <c r="D18" s="494">
        <v>21</v>
      </c>
      <c r="E18" s="498" t="s">
        <v>196</v>
      </c>
      <c r="F18" s="495">
        <v>23</v>
      </c>
      <c r="G18" s="478">
        <f t="shared" si="2"/>
        <v>3.2075271457903367E-06</v>
      </c>
      <c r="H18" s="494">
        <v>69</v>
      </c>
      <c r="I18" s="481">
        <f>(F18/H18-1)</f>
        <v>-0.6666666666666667</v>
      </c>
      <c r="J18" s="482"/>
    </row>
    <row r="19" spans="1:10" s="492" customFormat="1" ht="15.75" customHeight="1">
      <c r="A19" s="484" t="s">
        <v>155</v>
      </c>
      <c r="B19" s="485">
        <f>SUM(B20:B23)</f>
        <v>70394</v>
      </c>
      <c r="C19" s="486">
        <f t="shared" si="0"/>
        <v>0.08079507291688187</v>
      </c>
      <c r="D19" s="487">
        <f>SUM(D20:D23)</f>
        <v>54110</v>
      </c>
      <c r="E19" s="488">
        <f aca="true" t="shared" si="4" ref="E19:E62">(B19/D19-1)</f>
        <v>0.30094252448715575</v>
      </c>
      <c r="F19" s="489">
        <f>SUM(F20:F23)</f>
        <v>576766</v>
      </c>
      <c r="G19" s="486">
        <f t="shared" si="2"/>
        <v>0.08043446094647431</v>
      </c>
      <c r="H19" s="487">
        <f>SUM(H20:H23)</f>
        <v>512177</v>
      </c>
      <c r="I19" s="490">
        <f aca="true" t="shared" si="5" ref="I19:I62">(F19/H19-1)</f>
        <v>0.1261067951118462</v>
      </c>
      <c r="J19" s="491"/>
    </row>
    <row r="20" spans="1:10" ht="15.75" customHeight="1">
      <c r="A20" s="499" t="s">
        <v>92</v>
      </c>
      <c r="B20" s="493">
        <v>31229</v>
      </c>
      <c r="C20" s="478">
        <f t="shared" si="0"/>
        <v>0.03584324419867182</v>
      </c>
      <c r="D20" s="494">
        <v>27808</v>
      </c>
      <c r="E20" s="480">
        <f t="shared" si="4"/>
        <v>0.12302215189873422</v>
      </c>
      <c r="F20" s="495">
        <v>230178</v>
      </c>
      <c r="G20" s="478">
        <f t="shared" si="2"/>
        <v>0.03210009492885774</v>
      </c>
      <c r="H20" s="494">
        <v>271658</v>
      </c>
      <c r="I20" s="481">
        <f t="shared" si="5"/>
        <v>-0.1526919877198536</v>
      </c>
      <c r="J20" s="482"/>
    </row>
    <row r="21" spans="1:10" ht="15.75" customHeight="1">
      <c r="A21" s="476" t="s">
        <v>93</v>
      </c>
      <c r="B21" s="493">
        <v>15233</v>
      </c>
      <c r="C21" s="478">
        <f t="shared" si="0"/>
        <v>0.017483753526477564</v>
      </c>
      <c r="D21" s="494">
        <v>49</v>
      </c>
      <c r="E21" s="480" t="s">
        <v>196</v>
      </c>
      <c r="F21" s="495">
        <v>68459</v>
      </c>
      <c r="G21" s="478">
        <f t="shared" si="2"/>
        <v>0.009547134820593942</v>
      </c>
      <c r="H21" s="494">
        <v>980</v>
      </c>
      <c r="I21" s="481" t="s">
        <v>196</v>
      </c>
      <c r="J21" s="482"/>
    </row>
    <row r="22" spans="1:10" ht="15.75" customHeight="1">
      <c r="A22" s="476" t="s">
        <v>94</v>
      </c>
      <c r="B22" s="493">
        <v>12783</v>
      </c>
      <c r="C22" s="478">
        <f t="shared" si="0"/>
        <v>0.014671753517295522</v>
      </c>
      <c r="D22" s="494">
        <v>16681</v>
      </c>
      <c r="E22" s="480">
        <f t="shared" si="4"/>
        <v>-0.23367903602901507</v>
      </c>
      <c r="F22" s="495">
        <v>156277</v>
      </c>
      <c r="G22" s="478">
        <f t="shared" si="2"/>
        <v>0.02179403129402941</v>
      </c>
      <c r="H22" s="494">
        <v>132399</v>
      </c>
      <c r="I22" s="481">
        <f t="shared" si="5"/>
        <v>0.18034879417518268</v>
      </c>
      <c r="J22" s="482"/>
    </row>
    <row r="23" spans="1:10" ht="15.75" customHeight="1" thickBot="1">
      <c r="A23" s="499" t="s">
        <v>95</v>
      </c>
      <c r="B23" s="493">
        <v>11149</v>
      </c>
      <c r="C23" s="478">
        <f t="shared" si="0"/>
        <v>0.01279632167443697</v>
      </c>
      <c r="D23" s="494">
        <v>9572</v>
      </c>
      <c r="E23" s="480">
        <f t="shared" si="4"/>
        <v>0.164751358127873</v>
      </c>
      <c r="F23" s="495">
        <v>121852</v>
      </c>
      <c r="G23" s="478">
        <f t="shared" si="2"/>
        <v>0.016993199902993222</v>
      </c>
      <c r="H23" s="494">
        <v>107140</v>
      </c>
      <c r="I23" s="481">
        <f t="shared" si="5"/>
        <v>0.1373156617509801</v>
      </c>
      <c r="J23" s="482"/>
    </row>
    <row r="24" spans="1:10" s="492" customFormat="1" ht="15.75" customHeight="1">
      <c r="A24" s="484" t="s">
        <v>156</v>
      </c>
      <c r="B24" s="489">
        <f>SUM(B25:B28)</f>
        <v>62885</v>
      </c>
      <c r="C24" s="486">
        <f t="shared" si="0"/>
        <v>0.07217657982751537</v>
      </c>
      <c r="D24" s="487">
        <f>SUM(D25:D28)</f>
        <v>46064</v>
      </c>
      <c r="E24" s="488">
        <f t="shared" si="4"/>
        <v>0.36516585620006947</v>
      </c>
      <c r="F24" s="489">
        <f>SUM(F25:F28)</f>
        <v>479071</v>
      </c>
      <c r="G24" s="486">
        <f t="shared" si="2"/>
        <v>0.0668101407504749</v>
      </c>
      <c r="H24" s="487">
        <f>SUM(H25:H28)</f>
        <v>437315</v>
      </c>
      <c r="I24" s="490">
        <f t="shared" si="5"/>
        <v>0.0954826612396098</v>
      </c>
      <c r="J24" s="491"/>
    </row>
    <row r="25" spans="1:10" ht="15.75" customHeight="1">
      <c r="A25" s="476" t="s">
        <v>92</v>
      </c>
      <c r="B25" s="495">
        <v>24670</v>
      </c>
      <c r="C25" s="478">
        <f t="shared" si="0"/>
        <v>0.02831511845980447</v>
      </c>
      <c r="D25" s="494">
        <v>30173</v>
      </c>
      <c r="E25" s="480">
        <f t="shared" si="4"/>
        <v>-0.18238159944321086</v>
      </c>
      <c r="F25" s="495">
        <v>221527</v>
      </c>
      <c r="G25" s="478">
        <f t="shared" si="2"/>
        <v>0.030893646348934607</v>
      </c>
      <c r="H25" s="494">
        <v>266148</v>
      </c>
      <c r="I25" s="481">
        <f t="shared" si="5"/>
        <v>-0.16765483866119602</v>
      </c>
      <c r="J25" s="482"/>
    </row>
    <row r="26" spans="1:10" ht="15.75" customHeight="1">
      <c r="A26" s="476" t="s">
        <v>93</v>
      </c>
      <c r="B26" s="495">
        <v>14443</v>
      </c>
      <c r="C26" s="478">
        <f t="shared" si="0"/>
        <v>0.01657702699290458</v>
      </c>
      <c r="D26" s="494">
        <v>100</v>
      </c>
      <c r="E26" s="480" t="s">
        <v>196</v>
      </c>
      <c r="F26" s="495">
        <v>54784</v>
      </c>
      <c r="G26" s="478">
        <f t="shared" si="2"/>
        <v>0.0076400507458686</v>
      </c>
      <c r="H26" s="494">
        <v>1345</v>
      </c>
      <c r="I26" s="481" t="s">
        <v>196</v>
      </c>
      <c r="J26" s="482"/>
    </row>
    <row r="27" spans="1:10" ht="15.75" customHeight="1">
      <c r="A27" s="476" t="s">
        <v>94</v>
      </c>
      <c r="B27" s="495">
        <v>12505</v>
      </c>
      <c r="C27" s="478">
        <f t="shared" si="0"/>
        <v>0.014352677597886294</v>
      </c>
      <c r="D27" s="494">
        <v>8172</v>
      </c>
      <c r="E27" s="480">
        <f t="shared" si="4"/>
        <v>0.5302251590797846</v>
      </c>
      <c r="F27" s="495">
        <v>100170</v>
      </c>
      <c r="G27" s="478">
        <f t="shared" si="2"/>
        <v>0.01396947800842687</v>
      </c>
      <c r="H27" s="494">
        <v>81202</v>
      </c>
      <c r="I27" s="481">
        <f t="shared" si="5"/>
        <v>0.23359030565749617</v>
      </c>
      <c r="J27" s="482"/>
    </row>
    <row r="28" spans="1:10" ht="15.75" customHeight="1" thickBot="1">
      <c r="A28" s="476" t="s">
        <v>95</v>
      </c>
      <c r="B28" s="495">
        <v>11267</v>
      </c>
      <c r="C28" s="478">
        <f t="shared" si="0"/>
        <v>0.012931756776920022</v>
      </c>
      <c r="D28" s="494">
        <v>7619</v>
      </c>
      <c r="E28" s="480">
        <f t="shared" si="4"/>
        <v>0.4788029925187032</v>
      </c>
      <c r="F28" s="495">
        <v>102590</v>
      </c>
      <c r="G28" s="478">
        <f t="shared" si="2"/>
        <v>0.014306965647244811</v>
      </c>
      <c r="H28" s="494">
        <v>88620</v>
      </c>
      <c r="I28" s="481">
        <f t="shared" si="5"/>
        <v>0.15763935906116</v>
      </c>
      <c r="J28" s="482"/>
    </row>
    <row r="29" spans="1:10" s="492" customFormat="1" ht="15.75" customHeight="1">
      <c r="A29" s="484" t="s">
        <v>160</v>
      </c>
      <c r="B29" s="489">
        <f>SUM(B30:B34)</f>
        <v>25166</v>
      </c>
      <c r="C29" s="486">
        <f t="shared" si="0"/>
        <v>0.028884404992275608</v>
      </c>
      <c r="D29" s="487">
        <f>SUM(D30:D34)</f>
        <v>23762</v>
      </c>
      <c r="E29" s="488">
        <f t="shared" si="4"/>
        <v>0.05908593552731256</v>
      </c>
      <c r="F29" s="489">
        <f>SUM(F30:F34)</f>
        <v>234867</v>
      </c>
      <c r="G29" s="486">
        <f t="shared" si="2"/>
        <v>0.032754012093493004</v>
      </c>
      <c r="H29" s="487">
        <f>SUM(H30:H34)</f>
        <v>209010</v>
      </c>
      <c r="I29" s="490">
        <f t="shared" si="5"/>
        <v>0.12371178412516137</v>
      </c>
      <c r="J29" s="491"/>
    </row>
    <row r="30" spans="1:10" ht="15.75" customHeight="1">
      <c r="A30" s="476" t="s">
        <v>94</v>
      </c>
      <c r="B30" s="495">
        <v>14442</v>
      </c>
      <c r="C30" s="478">
        <f t="shared" si="0"/>
        <v>0.01657587923779879</v>
      </c>
      <c r="D30" s="494">
        <v>14499</v>
      </c>
      <c r="E30" s="480">
        <f t="shared" si="4"/>
        <v>-0.003931305607283275</v>
      </c>
      <c r="F30" s="495">
        <v>124806</v>
      </c>
      <c r="G30" s="478">
        <f t="shared" si="2"/>
        <v>0.017405157954674295</v>
      </c>
      <c r="H30" s="494">
        <v>126550</v>
      </c>
      <c r="I30" s="481">
        <f t="shared" si="5"/>
        <v>-0.013781114184116983</v>
      </c>
      <c r="J30" s="482"/>
    </row>
    <row r="31" spans="1:10" ht="15.75" customHeight="1">
      <c r="A31" s="476" t="s">
        <v>92</v>
      </c>
      <c r="B31" s="495">
        <v>7150</v>
      </c>
      <c r="C31" s="478">
        <f t="shared" si="0"/>
        <v>0.008206449006388405</v>
      </c>
      <c r="D31" s="494">
        <v>7443</v>
      </c>
      <c r="E31" s="480">
        <f>(B31/D31-1)</f>
        <v>-0.039365847104662066</v>
      </c>
      <c r="F31" s="495">
        <v>84812</v>
      </c>
      <c r="G31" s="478">
        <f t="shared" si="2"/>
        <v>0.01182768662125087</v>
      </c>
      <c r="H31" s="494">
        <v>61213</v>
      </c>
      <c r="I31" s="481">
        <f>(F31/H31-1)</f>
        <v>0.3855226830901932</v>
      </c>
      <c r="J31" s="482"/>
    </row>
    <row r="32" spans="1:10" ht="15.75" customHeight="1">
      <c r="A32" s="476" t="s">
        <v>93</v>
      </c>
      <c r="B32" s="495">
        <v>3125</v>
      </c>
      <c r="C32" s="478">
        <f t="shared" si="0"/>
        <v>0.0035867347055893377</v>
      </c>
      <c r="D32" s="494">
        <v>53</v>
      </c>
      <c r="E32" s="480" t="s">
        <v>196</v>
      </c>
      <c r="F32" s="495">
        <v>21159</v>
      </c>
      <c r="G32" s="478">
        <f t="shared" si="2"/>
        <v>0.002950785516425119</v>
      </c>
      <c r="H32" s="494">
        <v>1116</v>
      </c>
      <c r="I32" s="481" t="s">
        <v>196</v>
      </c>
      <c r="J32" s="482"/>
    </row>
    <row r="33" spans="1:10" ht="15.75" customHeight="1">
      <c r="A33" s="476" t="s">
        <v>96</v>
      </c>
      <c r="B33" s="495">
        <v>447</v>
      </c>
      <c r="C33" s="478">
        <f t="shared" si="0"/>
        <v>0.0005130465322874989</v>
      </c>
      <c r="D33" s="494"/>
      <c r="E33" s="497" t="s">
        <v>196</v>
      </c>
      <c r="F33" s="495">
        <v>1787</v>
      </c>
      <c r="G33" s="478">
        <f t="shared" si="2"/>
        <v>0.00024921091345771006</v>
      </c>
      <c r="H33" s="494">
        <v>437</v>
      </c>
      <c r="I33" s="481">
        <f>(F33/H33-1)</f>
        <v>3.089244851258581</v>
      </c>
      <c r="J33" s="482"/>
    </row>
    <row r="34" spans="1:10" ht="15.75" customHeight="1" thickBot="1">
      <c r="A34" s="476" t="s">
        <v>95</v>
      </c>
      <c r="B34" s="495">
        <v>2</v>
      </c>
      <c r="C34" s="478">
        <f t="shared" si="0"/>
        <v>2.295510211577176E-06</v>
      </c>
      <c r="D34" s="494">
        <v>1767</v>
      </c>
      <c r="E34" s="497" t="s">
        <v>196</v>
      </c>
      <c r="F34" s="495">
        <v>2303</v>
      </c>
      <c r="G34" s="478">
        <f t="shared" si="2"/>
        <v>0.0003211710876850063</v>
      </c>
      <c r="H34" s="494">
        <v>19694</v>
      </c>
      <c r="I34" s="481">
        <f>(F34/H34-1)</f>
        <v>-0.8830608307098609</v>
      </c>
      <c r="J34" s="482"/>
    </row>
    <row r="35" spans="1:10" s="492" customFormat="1" ht="15.75" customHeight="1">
      <c r="A35" s="484" t="s">
        <v>157</v>
      </c>
      <c r="B35" s="489">
        <f>SUM(B36:B40)</f>
        <v>47952</v>
      </c>
      <c r="C35" s="486">
        <f t="shared" si="0"/>
        <v>0.055037152832774376</v>
      </c>
      <c r="D35" s="487">
        <f>SUM(D36:D40)</f>
        <v>32013</v>
      </c>
      <c r="E35" s="488">
        <f t="shared" si="4"/>
        <v>0.4978914815856059</v>
      </c>
      <c r="F35" s="489">
        <f>SUM(F36:F40)</f>
        <v>301719</v>
      </c>
      <c r="G35" s="486">
        <f t="shared" si="2"/>
        <v>0.04207703838698759</v>
      </c>
      <c r="H35" s="487">
        <f>SUM(H36:H40)</f>
        <v>276511</v>
      </c>
      <c r="I35" s="490">
        <f t="shared" si="5"/>
        <v>0.09116454679922326</v>
      </c>
      <c r="J35" s="491"/>
    </row>
    <row r="36" spans="1:10" ht="15.75" customHeight="1">
      <c r="A36" s="476" t="s">
        <v>94</v>
      </c>
      <c r="B36" s="495">
        <v>20588</v>
      </c>
      <c r="C36" s="478">
        <f t="shared" si="0"/>
        <v>0.023629982117975453</v>
      </c>
      <c r="D36" s="494">
        <v>19807</v>
      </c>
      <c r="E36" s="480">
        <f t="shared" si="4"/>
        <v>0.039430504367143016</v>
      </c>
      <c r="F36" s="495">
        <v>164309</v>
      </c>
      <c r="G36" s="478">
        <f t="shared" si="2"/>
        <v>0.022914155556420193</v>
      </c>
      <c r="H36" s="494">
        <v>162524</v>
      </c>
      <c r="I36" s="481">
        <f t="shared" si="5"/>
        <v>0.010982993280992392</v>
      </c>
      <c r="J36" s="482"/>
    </row>
    <row r="37" spans="1:10" ht="15.75" customHeight="1">
      <c r="A37" s="476" t="s">
        <v>95</v>
      </c>
      <c r="B37" s="495">
        <v>10852</v>
      </c>
      <c r="C37" s="478">
        <f t="shared" si="0"/>
        <v>0.012455438408017758</v>
      </c>
      <c r="D37" s="494">
        <v>6728</v>
      </c>
      <c r="E37" s="480">
        <f>(B37/D37-1)</f>
        <v>0.612960760998811</v>
      </c>
      <c r="F37" s="495">
        <v>70620</v>
      </c>
      <c r="G37" s="478">
        <f t="shared" si="2"/>
        <v>0.009848502914596243</v>
      </c>
      <c r="H37" s="494">
        <v>66592</v>
      </c>
      <c r="I37" s="481">
        <f>(F37/H37-1)</f>
        <v>0.06048774627582887</v>
      </c>
      <c r="J37" s="482"/>
    </row>
    <row r="38" spans="1:10" ht="15.75" customHeight="1">
      <c r="A38" s="476" t="s">
        <v>93</v>
      </c>
      <c r="B38" s="495">
        <v>9513</v>
      </c>
      <c r="C38" s="478">
        <f t="shared" si="0"/>
        <v>0.010918594321366838</v>
      </c>
      <c r="D38" s="494">
        <v>53</v>
      </c>
      <c r="E38" s="497" t="s">
        <v>196</v>
      </c>
      <c r="F38" s="495">
        <v>23046</v>
      </c>
      <c r="G38" s="478">
        <f t="shared" si="2"/>
        <v>0.0032139422000819176</v>
      </c>
      <c r="H38" s="494">
        <v>430</v>
      </c>
      <c r="I38" s="481" t="s">
        <v>196</v>
      </c>
      <c r="J38" s="482"/>
    </row>
    <row r="39" spans="1:10" ht="15.75" customHeight="1">
      <c r="A39" s="476" t="s">
        <v>92</v>
      </c>
      <c r="B39" s="495">
        <v>6999</v>
      </c>
      <c r="C39" s="478">
        <f t="shared" si="0"/>
        <v>0.008033137985414327</v>
      </c>
      <c r="D39" s="494">
        <v>5425</v>
      </c>
      <c r="E39" s="480">
        <f>(B39/D39-1)</f>
        <v>0.29013824884792627</v>
      </c>
      <c r="F39" s="495">
        <v>43744</v>
      </c>
      <c r="G39" s="478">
        <f t="shared" si="2"/>
        <v>0.006100437715889239</v>
      </c>
      <c r="H39" s="494">
        <v>46954</v>
      </c>
      <c r="I39" s="481">
        <f t="shared" si="5"/>
        <v>-0.06836478255313716</v>
      </c>
      <c r="J39" s="482"/>
    </row>
    <row r="40" spans="1:10" ht="15.75" customHeight="1" thickBot="1">
      <c r="A40" s="476" t="s">
        <v>96</v>
      </c>
      <c r="B40" s="500"/>
      <c r="C40" s="501">
        <f t="shared" si="0"/>
        <v>0</v>
      </c>
      <c r="D40" s="502"/>
      <c r="E40" s="503"/>
      <c r="F40" s="500"/>
      <c r="G40" s="501">
        <f t="shared" si="2"/>
        <v>0</v>
      </c>
      <c r="H40" s="502">
        <v>11</v>
      </c>
      <c r="I40" s="504">
        <f t="shared" si="5"/>
        <v>-1</v>
      </c>
      <c r="J40" s="482"/>
    </row>
    <row r="41" spans="1:10" s="492" customFormat="1" ht="15.75" customHeight="1">
      <c r="A41" s="484" t="s">
        <v>159</v>
      </c>
      <c r="B41" s="489">
        <f>SUM(B42:B45)</f>
        <v>26009</v>
      </c>
      <c r="C41" s="486">
        <f t="shared" si="0"/>
        <v>0.029851962546455387</v>
      </c>
      <c r="D41" s="487">
        <f>SUM(D42:D45)</f>
        <v>19858</v>
      </c>
      <c r="E41" s="488">
        <f t="shared" si="4"/>
        <v>0.3097492194581528</v>
      </c>
      <c r="F41" s="489">
        <f>SUM(F42:F45)</f>
        <v>193298</v>
      </c>
      <c r="G41" s="486">
        <f t="shared" si="2"/>
        <v>0.026956894879433934</v>
      </c>
      <c r="H41" s="487">
        <f>SUM(H42:H45)</f>
        <v>177924</v>
      </c>
      <c r="I41" s="490">
        <f t="shared" si="5"/>
        <v>0.0864076796834603</v>
      </c>
      <c r="J41" s="491"/>
    </row>
    <row r="42" spans="1:10" ht="15.75" customHeight="1">
      <c r="A42" s="476" t="s">
        <v>95</v>
      </c>
      <c r="B42" s="495">
        <v>9576</v>
      </c>
      <c r="C42" s="478">
        <f aca="true" t="shared" si="6" ref="C42:C62">(B42/$B$6)</f>
        <v>0.010990902893031519</v>
      </c>
      <c r="D42" s="494">
        <v>5563</v>
      </c>
      <c r="E42" s="480">
        <f t="shared" si="4"/>
        <v>0.7213733596980048</v>
      </c>
      <c r="F42" s="495">
        <v>63047</v>
      </c>
      <c r="G42" s="478">
        <f aca="true" t="shared" si="7" ref="G42:G62">(F42/$F$6)</f>
        <v>0.008792389737419276</v>
      </c>
      <c r="H42" s="494">
        <v>53643</v>
      </c>
      <c r="I42" s="481">
        <f t="shared" si="5"/>
        <v>0.1753071230169827</v>
      </c>
      <c r="J42" s="482"/>
    </row>
    <row r="43" spans="1:10" ht="15.75" customHeight="1">
      <c r="A43" s="476" t="s">
        <v>92</v>
      </c>
      <c r="B43" s="495">
        <v>8607</v>
      </c>
      <c r="C43" s="478">
        <f t="shared" si="6"/>
        <v>0.009878728195522378</v>
      </c>
      <c r="D43" s="494">
        <v>10991</v>
      </c>
      <c r="E43" s="480">
        <f>(B43/D43-1)</f>
        <v>-0.21690474024201623</v>
      </c>
      <c r="F43" s="495">
        <v>82437</v>
      </c>
      <c r="G43" s="478">
        <f t="shared" si="7"/>
        <v>0.011496474579022522</v>
      </c>
      <c r="H43" s="494">
        <v>89256</v>
      </c>
      <c r="I43" s="481">
        <f>(F43/H43-1)</f>
        <v>-0.07639822532938967</v>
      </c>
      <c r="J43" s="482"/>
    </row>
    <row r="44" spans="1:10" ht="15.75" customHeight="1">
      <c r="A44" s="476" t="s">
        <v>94</v>
      </c>
      <c r="B44" s="495">
        <v>7593</v>
      </c>
      <c r="C44" s="478">
        <f t="shared" si="6"/>
        <v>0.008714904518252749</v>
      </c>
      <c r="D44" s="494">
        <v>3276</v>
      </c>
      <c r="E44" s="480">
        <f>(B44/D44-1)</f>
        <v>1.317765567765568</v>
      </c>
      <c r="F44" s="495">
        <v>45706</v>
      </c>
      <c r="G44" s="478">
        <f t="shared" si="7"/>
        <v>0.006374053727195354</v>
      </c>
      <c r="H44" s="494">
        <v>34721</v>
      </c>
      <c r="I44" s="481">
        <f>(F44/H44-1)</f>
        <v>0.31637913654560634</v>
      </c>
      <c r="J44" s="482"/>
    </row>
    <row r="45" spans="1:10" ht="15.75" customHeight="1" thickBot="1">
      <c r="A45" s="476" t="s">
        <v>147</v>
      </c>
      <c r="B45" s="495">
        <v>233</v>
      </c>
      <c r="C45" s="478">
        <f t="shared" si="6"/>
        <v>0.000267426939648741</v>
      </c>
      <c r="D45" s="494">
        <v>28</v>
      </c>
      <c r="E45" s="497" t="s">
        <v>196</v>
      </c>
      <c r="F45" s="495">
        <v>2108</v>
      </c>
      <c r="G45" s="478">
        <f t="shared" si="7"/>
        <v>0.00029397683579678393</v>
      </c>
      <c r="H45" s="494">
        <v>304</v>
      </c>
      <c r="I45" s="481">
        <f t="shared" si="5"/>
        <v>5.934210526315789</v>
      </c>
      <c r="J45" s="482"/>
    </row>
    <row r="46" spans="1:10" s="492" customFormat="1" ht="15.75" customHeight="1">
      <c r="A46" s="484" t="s">
        <v>166</v>
      </c>
      <c r="B46" s="489">
        <f>SUM(B47:B49)</f>
        <v>12842</v>
      </c>
      <c r="C46" s="486">
        <f t="shared" si="6"/>
        <v>0.014739471068537048</v>
      </c>
      <c r="D46" s="487">
        <f>SUM(D47:D49)</f>
        <v>10702</v>
      </c>
      <c r="E46" s="488">
        <f t="shared" si="4"/>
        <v>0.19996262380863383</v>
      </c>
      <c r="F46" s="489">
        <f>SUM(F47:F49)</f>
        <v>98570</v>
      </c>
      <c r="G46" s="486">
        <f t="shared" si="7"/>
        <v>0.013746345685241456</v>
      </c>
      <c r="H46" s="487">
        <f>SUM(H47:H49)</f>
        <v>99011</v>
      </c>
      <c r="I46" s="490">
        <f t="shared" si="5"/>
        <v>-0.00445405056003878</v>
      </c>
      <c r="J46" s="491"/>
    </row>
    <row r="47" spans="1:10" ht="15.75" customHeight="1">
      <c r="A47" s="499" t="s">
        <v>92</v>
      </c>
      <c r="B47" s="495">
        <v>9631</v>
      </c>
      <c r="C47" s="478">
        <f>(B47/$B$6)</f>
        <v>0.011054029423849893</v>
      </c>
      <c r="D47" s="494">
        <v>7733</v>
      </c>
      <c r="E47" s="480">
        <f>(B47/D47-1)</f>
        <v>0.2454416138626665</v>
      </c>
      <c r="F47" s="495">
        <v>73369</v>
      </c>
      <c r="G47" s="478">
        <f t="shared" si="7"/>
        <v>0.010231872137369183</v>
      </c>
      <c r="H47" s="494">
        <v>74442</v>
      </c>
      <c r="I47" s="481">
        <f t="shared" si="5"/>
        <v>-0.014413906128260878</v>
      </c>
      <c r="J47" s="482"/>
    </row>
    <row r="48" spans="1:10" ht="15.75" customHeight="1">
      <c r="A48" s="499" t="s">
        <v>94</v>
      </c>
      <c r="B48" s="495">
        <v>2583</v>
      </c>
      <c r="C48" s="478">
        <f>(B48/$B$6)</f>
        <v>0.002964651438251923</v>
      </c>
      <c r="D48" s="494">
        <v>2743</v>
      </c>
      <c r="E48" s="480">
        <f>(B48/D48-1)</f>
        <v>-0.05833029529711997</v>
      </c>
      <c r="F48" s="495">
        <v>20956</v>
      </c>
      <c r="G48" s="478">
        <f t="shared" si="7"/>
        <v>0.0029224756029209696</v>
      </c>
      <c r="H48" s="494">
        <v>21646</v>
      </c>
      <c r="I48" s="481">
        <f>(F48/H48-1)</f>
        <v>-0.03187655917952503</v>
      </c>
      <c r="J48" s="482"/>
    </row>
    <row r="49" spans="1:10" ht="15.75" customHeight="1" thickBot="1">
      <c r="A49" s="499" t="s">
        <v>147</v>
      </c>
      <c r="B49" s="495">
        <v>628</v>
      </c>
      <c r="C49" s="478">
        <f>(B49/$B$6)</f>
        <v>0.0007207902064352333</v>
      </c>
      <c r="D49" s="494">
        <v>226</v>
      </c>
      <c r="E49" s="480">
        <f>(B49/D49-1)</f>
        <v>1.7787610619469025</v>
      </c>
      <c r="F49" s="495">
        <v>4245</v>
      </c>
      <c r="G49" s="478">
        <f t="shared" si="7"/>
        <v>0.0005919979449513034</v>
      </c>
      <c r="H49" s="494">
        <v>2923</v>
      </c>
      <c r="I49" s="481">
        <f t="shared" si="5"/>
        <v>0.4522750598699965</v>
      </c>
      <c r="J49" s="482"/>
    </row>
    <row r="50" spans="1:10" ht="15.75" customHeight="1">
      <c r="A50" s="484" t="s">
        <v>162</v>
      </c>
      <c r="B50" s="489">
        <f>SUM(B51:B54)</f>
        <v>20989</v>
      </c>
      <c r="C50" s="486">
        <f t="shared" si="6"/>
        <v>0.024090231915396675</v>
      </c>
      <c r="D50" s="487">
        <f>SUM(D51:D54)</f>
        <v>12506</v>
      </c>
      <c r="E50" s="488">
        <f t="shared" si="4"/>
        <v>0.6783144090836399</v>
      </c>
      <c r="F50" s="489">
        <f>SUM(F51:F54)</f>
        <v>146516</v>
      </c>
      <c r="G50" s="486">
        <f t="shared" si="7"/>
        <v>0.02043278466489639</v>
      </c>
      <c r="H50" s="487">
        <f>SUM(H51:H54)</f>
        <v>121498</v>
      </c>
      <c r="I50" s="490">
        <f t="shared" si="5"/>
        <v>0.2059128545325848</v>
      </c>
      <c r="J50" s="482"/>
    </row>
    <row r="51" spans="1:10" ht="15.75" customHeight="1">
      <c r="A51" s="499" t="s">
        <v>95</v>
      </c>
      <c r="B51" s="495">
        <v>9603</v>
      </c>
      <c r="C51" s="478">
        <f>(B51/$B$6)</f>
        <v>0.011021892280887811</v>
      </c>
      <c r="D51" s="494">
        <v>5210</v>
      </c>
      <c r="E51" s="480">
        <f>(B51/D51-1)</f>
        <v>0.8431861804222649</v>
      </c>
      <c r="F51" s="495">
        <v>67857</v>
      </c>
      <c r="G51" s="478">
        <f t="shared" si="7"/>
        <v>0.009463181283995429</v>
      </c>
      <c r="H51" s="494">
        <v>53427</v>
      </c>
      <c r="I51" s="481">
        <f t="shared" si="5"/>
        <v>0.2700881576730867</v>
      </c>
      <c r="J51" s="482"/>
    </row>
    <row r="52" spans="1:10" ht="15.75" customHeight="1">
      <c r="A52" s="499" t="s">
        <v>94</v>
      </c>
      <c r="B52" s="495">
        <v>7536</v>
      </c>
      <c r="C52" s="478">
        <f>(B52/$B$6)</f>
        <v>0.0086494824772228</v>
      </c>
      <c r="D52" s="494">
        <v>7255</v>
      </c>
      <c r="E52" s="480">
        <f>(B52/D52-1)</f>
        <v>0.038731909028256295</v>
      </c>
      <c r="F52" s="495">
        <v>66283</v>
      </c>
      <c r="G52" s="478">
        <f t="shared" si="7"/>
        <v>0.009243674861061778</v>
      </c>
      <c r="H52" s="494">
        <v>66989</v>
      </c>
      <c r="I52" s="481">
        <f>(F52/H52-1)</f>
        <v>-0.010539043723596375</v>
      </c>
      <c r="J52" s="482"/>
    </row>
    <row r="53" spans="1:10" ht="15.75" customHeight="1">
      <c r="A53" s="499" t="s">
        <v>93</v>
      </c>
      <c r="B53" s="495">
        <v>3850</v>
      </c>
      <c r="C53" s="478">
        <f>(B53/$B$6)</f>
        <v>0.004418857157286064</v>
      </c>
      <c r="D53" s="494">
        <v>41</v>
      </c>
      <c r="E53" s="480" t="s">
        <v>196</v>
      </c>
      <c r="F53" s="495">
        <v>12376</v>
      </c>
      <c r="G53" s="478">
        <f t="shared" si="7"/>
        <v>0.001725928519839183</v>
      </c>
      <c r="H53" s="494">
        <v>1043</v>
      </c>
      <c r="I53" s="481" t="s">
        <v>196</v>
      </c>
      <c r="J53" s="482"/>
    </row>
    <row r="54" spans="1:10" ht="15.75" customHeight="1" thickBot="1">
      <c r="A54" s="499" t="s">
        <v>96</v>
      </c>
      <c r="B54" s="495"/>
      <c r="C54" s="478">
        <f>(B54/$B$6)</f>
        <v>0</v>
      </c>
      <c r="D54" s="494"/>
      <c r="E54" s="480"/>
      <c r="F54" s="495"/>
      <c r="G54" s="478">
        <f t="shared" si="7"/>
        <v>0</v>
      </c>
      <c r="H54" s="494">
        <v>39</v>
      </c>
      <c r="I54" s="481">
        <f t="shared" si="5"/>
        <v>-1</v>
      </c>
      <c r="J54" s="482"/>
    </row>
    <row r="55" spans="1:10" s="492" customFormat="1" ht="15.75" customHeight="1" thickBot="1">
      <c r="A55" s="505" t="s">
        <v>197</v>
      </c>
      <c r="B55" s="506">
        <f>SUM(B56:B62)</f>
        <v>383347</v>
      </c>
      <c r="C55" s="507">
        <f t="shared" si="6"/>
        <v>0.4399884765387379</v>
      </c>
      <c r="D55" s="508">
        <f>SUM(D56:D62)</f>
        <v>347321</v>
      </c>
      <c r="E55" s="509">
        <f t="shared" si="4"/>
        <v>0.10372537220611489</v>
      </c>
      <c r="F55" s="506">
        <f>SUM(F56:F62)</f>
        <v>3389113</v>
      </c>
      <c r="G55" s="507">
        <f t="shared" si="7"/>
        <v>0.47263791076743156</v>
      </c>
      <c r="H55" s="508">
        <f>SUM(H56:H62)</f>
        <v>3248545</v>
      </c>
      <c r="I55" s="509">
        <f t="shared" si="5"/>
        <v>0.04327106443038353</v>
      </c>
      <c r="J55" s="491"/>
    </row>
    <row r="56" spans="1:10" ht="15.75" customHeight="1">
      <c r="A56" s="510" t="s">
        <v>92</v>
      </c>
      <c r="B56" s="511">
        <v>96502</v>
      </c>
      <c r="C56" s="512">
        <f t="shared" si="6"/>
        <v>0.11076066321881033</v>
      </c>
      <c r="D56" s="513">
        <v>86755</v>
      </c>
      <c r="E56" s="514">
        <f t="shared" si="4"/>
        <v>0.11235087314852166</v>
      </c>
      <c r="F56" s="511">
        <v>805022</v>
      </c>
      <c r="G56" s="515">
        <f t="shared" si="7"/>
        <v>0.11226651817210559</v>
      </c>
      <c r="H56" s="516">
        <v>756710</v>
      </c>
      <c r="I56" s="514">
        <f t="shared" si="5"/>
        <v>0.06384480183954233</v>
      </c>
      <c r="J56" s="482"/>
    </row>
    <row r="57" spans="1:10" ht="15.75" customHeight="1">
      <c r="A57" s="476" t="s">
        <v>93</v>
      </c>
      <c r="B57" s="495">
        <v>80438</v>
      </c>
      <c r="C57" s="478">
        <f t="shared" si="6"/>
        <v>0.09232312519942244</v>
      </c>
      <c r="D57" s="494">
        <v>69036</v>
      </c>
      <c r="E57" s="481">
        <f t="shared" si="4"/>
        <v>0.1651602062691928</v>
      </c>
      <c r="F57" s="495">
        <v>609697</v>
      </c>
      <c r="G57" s="480">
        <f t="shared" si="7"/>
        <v>0.08502694253073613</v>
      </c>
      <c r="H57" s="517">
        <v>606355</v>
      </c>
      <c r="I57" s="481">
        <f t="shared" si="5"/>
        <v>0.005511622729259313</v>
      </c>
      <c r="J57" s="482"/>
    </row>
    <row r="58" spans="1:10" ht="15.75" customHeight="1">
      <c r="A58" s="476" t="s">
        <v>96</v>
      </c>
      <c r="B58" s="495">
        <v>69390</v>
      </c>
      <c r="C58" s="478">
        <f t="shared" si="6"/>
        <v>0.07964272679067012</v>
      </c>
      <c r="D58" s="494">
        <v>68760</v>
      </c>
      <c r="E58" s="481">
        <f t="shared" si="4"/>
        <v>0.009162303664921545</v>
      </c>
      <c r="F58" s="495">
        <v>633891</v>
      </c>
      <c r="G58" s="480">
        <f t="shared" si="7"/>
        <v>0.08840098217270358</v>
      </c>
      <c r="H58" s="517">
        <v>681626</v>
      </c>
      <c r="I58" s="481">
        <f t="shared" si="5"/>
        <v>-0.07003107275837483</v>
      </c>
      <c r="J58" s="482"/>
    </row>
    <row r="59" spans="1:10" ht="15.75" customHeight="1">
      <c r="A59" s="476" t="s">
        <v>95</v>
      </c>
      <c r="B59" s="495">
        <v>55379</v>
      </c>
      <c r="C59" s="478">
        <f t="shared" si="6"/>
        <v>0.06356153000346622</v>
      </c>
      <c r="D59" s="494">
        <v>45019</v>
      </c>
      <c r="E59" s="481">
        <f t="shared" si="4"/>
        <v>0.230125058308714</v>
      </c>
      <c r="F59" s="495">
        <v>563388</v>
      </c>
      <c r="G59" s="480">
        <f t="shared" si="7"/>
        <v>0.07856879580924027</v>
      </c>
      <c r="H59" s="517">
        <v>521049</v>
      </c>
      <c r="I59" s="481">
        <f t="shared" si="5"/>
        <v>0.08125723300495724</v>
      </c>
      <c r="J59" s="482"/>
    </row>
    <row r="60" spans="1:10" ht="15.75" customHeight="1">
      <c r="A60" s="476" t="s">
        <v>94</v>
      </c>
      <c r="B60" s="495">
        <v>46260</v>
      </c>
      <c r="C60" s="478">
        <f t="shared" si="6"/>
        <v>0.05309515119378008</v>
      </c>
      <c r="D60" s="494">
        <v>48734</v>
      </c>
      <c r="E60" s="481">
        <f t="shared" si="4"/>
        <v>-0.05076537940657444</v>
      </c>
      <c r="F60" s="495">
        <v>461984</v>
      </c>
      <c r="G60" s="480">
        <f t="shared" si="7"/>
        <v>0.06442722699655665</v>
      </c>
      <c r="H60" s="517">
        <v>453495</v>
      </c>
      <c r="I60" s="481">
        <f t="shared" si="5"/>
        <v>0.01871905974707544</v>
      </c>
      <c r="J60" s="482"/>
    </row>
    <row r="61" spans="1:11" ht="15.75" customHeight="1">
      <c r="A61" s="476" t="s">
        <v>97</v>
      </c>
      <c r="B61" s="495">
        <v>21771</v>
      </c>
      <c r="C61" s="478">
        <f t="shared" si="6"/>
        <v>0.02498777640812335</v>
      </c>
      <c r="D61" s="494">
        <v>16526</v>
      </c>
      <c r="E61" s="481">
        <f t="shared" si="4"/>
        <v>0.3173786760256565</v>
      </c>
      <c r="F61" s="495">
        <v>197960</v>
      </c>
      <c r="G61" s="480">
        <f t="shared" si="7"/>
        <v>0.02760704668611544</v>
      </c>
      <c r="H61" s="517">
        <v>111125</v>
      </c>
      <c r="I61" s="481">
        <f t="shared" si="5"/>
        <v>0.7814173228346457</v>
      </c>
      <c r="J61" s="482"/>
      <c r="K61" s="448"/>
    </row>
    <row r="62" spans="1:10" ht="15.75" customHeight="1" thickBot="1">
      <c r="A62" s="518" t="s">
        <v>98</v>
      </c>
      <c r="B62" s="500">
        <v>13607</v>
      </c>
      <c r="C62" s="501">
        <f t="shared" si="6"/>
        <v>0.015617503724465319</v>
      </c>
      <c r="D62" s="502">
        <v>12491</v>
      </c>
      <c r="E62" s="504">
        <f t="shared" si="4"/>
        <v>0.0893443279160997</v>
      </c>
      <c r="F62" s="500">
        <v>117171</v>
      </c>
      <c r="G62" s="503">
        <f t="shared" si="7"/>
        <v>0.016340398399973893</v>
      </c>
      <c r="H62" s="519">
        <v>118185</v>
      </c>
      <c r="I62" s="504">
        <f t="shared" si="5"/>
        <v>-0.00857976900621904</v>
      </c>
      <c r="J62" s="482"/>
    </row>
    <row r="63" ht="15.75" customHeight="1">
      <c r="A63" s="520" t="s">
        <v>198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3:I65536 E63:E65536 I3:I5 E3:E5">
    <cfRule type="cellIs" priority="1" dxfId="0" operator="lessThan" stopIfTrue="1">
      <formula>0</formula>
    </cfRule>
  </conditionalFormatting>
  <conditionalFormatting sqref="I6:I62 E6:E6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5"/>
  <sheetViews>
    <sheetView showGridLines="0" zoomScale="90" zoomScaleNormal="90" workbookViewId="0" topLeftCell="A1">
      <selection activeCell="H1" sqref="H1:I1"/>
    </sheetView>
  </sheetViews>
  <sheetFormatPr defaultColWidth="9.140625" defaultRowHeight="12.75"/>
  <cols>
    <col min="1" max="1" width="17.421875" style="521" customWidth="1"/>
    <col min="2" max="2" width="12.8515625" style="521" customWidth="1"/>
    <col min="3" max="3" width="10.421875" style="521" customWidth="1"/>
    <col min="4" max="4" width="13.140625" style="521" customWidth="1"/>
    <col min="5" max="5" width="9.421875" style="521" customWidth="1"/>
    <col min="6" max="6" width="11.140625" style="521" customWidth="1"/>
    <col min="7" max="7" width="9.8515625" style="521" customWidth="1"/>
    <col min="8" max="8" width="10.28125" style="521" customWidth="1"/>
    <col min="9" max="9" width="10.7109375" style="521" customWidth="1"/>
    <col min="10" max="16384" width="9.140625" style="521" customWidth="1"/>
  </cols>
  <sheetData>
    <row r="1" spans="8:9" ht="18.75" thickBot="1">
      <c r="H1" s="263" t="s">
        <v>45</v>
      </c>
      <c r="I1" s="264"/>
    </row>
    <row r="2" ht="14.25" thickBot="1"/>
    <row r="3" spans="1:9" ht="20.25" customHeight="1" thickBot="1">
      <c r="A3" s="522" t="s">
        <v>199</v>
      </c>
      <c r="B3" s="523"/>
      <c r="C3" s="523"/>
      <c r="D3" s="523"/>
      <c r="E3" s="523"/>
      <c r="F3" s="523"/>
      <c r="G3" s="523"/>
      <c r="H3" s="523"/>
      <c r="I3" s="524"/>
    </row>
    <row r="4" spans="1:9" s="529" customFormat="1" ht="20.25" customHeight="1" thickBot="1">
      <c r="A4" s="525" t="s">
        <v>150</v>
      </c>
      <c r="B4" s="526" t="s">
        <v>84</v>
      </c>
      <c r="C4" s="527"/>
      <c r="D4" s="527"/>
      <c r="E4" s="528"/>
      <c r="F4" s="527" t="s">
        <v>85</v>
      </c>
      <c r="G4" s="527"/>
      <c r="H4" s="527"/>
      <c r="I4" s="528"/>
    </row>
    <row r="5" spans="1:9" s="535" customFormat="1" ht="32.25" customHeight="1" thickBot="1">
      <c r="A5" s="530"/>
      <c r="B5" s="531" t="s">
        <v>86</v>
      </c>
      <c r="C5" s="532" t="s">
        <v>87</v>
      </c>
      <c r="D5" s="531" t="s">
        <v>88</v>
      </c>
      <c r="E5" s="533" t="s">
        <v>89</v>
      </c>
      <c r="F5" s="534" t="s">
        <v>90</v>
      </c>
      <c r="G5" s="533" t="s">
        <v>87</v>
      </c>
      <c r="H5" s="534" t="s">
        <v>91</v>
      </c>
      <c r="I5" s="533" t="s">
        <v>89</v>
      </c>
    </row>
    <row r="6" spans="1:9" s="540" customFormat="1" ht="18" customHeight="1" thickBot="1">
      <c r="A6" s="536" t="s">
        <v>152</v>
      </c>
      <c r="B6" s="537">
        <f>SUM(B7:B33)</f>
        <v>8235.002</v>
      </c>
      <c r="C6" s="538">
        <f>SUM(C7:C33)</f>
        <v>1</v>
      </c>
      <c r="D6" s="539">
        <f>SUM(D7:D33)</f>
        <v>10158.707999999999</v>
      </c>
      <c r="E6" s="538">
        <f aca="true" t="shared" si="0" ref="E6:E33">(B6/D6-1)</f>
        <v>-0.18936522242789133</v>
      </c>
      <c r="F6" s="537">
        <f>SUM(F7:F33)</f>
        <v>73438.1650000001</v>
      </c>
      <c r="G6" s="538">
        <f>SUM(G7:G33)</f>
        <v>1.0000000000000002</v>
      </c>
      <c r="H6" s="539">
        <f>SUM(H7:H33)</f>
        <v>94262.44500000004</v>
      </c>
      <c r="I6" s="538">
        <f aca="true" t="shared" si="1" ref="I6:I33">(F6/H6-1)</f>
        <v>-0.22091809733982537</v>
      </c>
    </row>
    <row r="7" spans="1:9" s="545" customFormat="1" ht="18" customHeight="1" thickTop="1">
      <c r="A7" s="541" t="s">
        <v>154</v>
      </c>
      <c r="B7" s="542">
        <v>1144.097</v>
      </c>
      <c r="C7" s="543">
        <f aca="true" t="shared" si="2" ref="C7:C33">B7/$B$6</f>
        <v>0.13893099236648637</v>
      </c>
      <c r="D7" s="542">
        <v>1371.4740000000002</v>
      </c>
      <c r="E7" s="544">
        <f t="shared" si="0"/>
        <v>-0.16579023736505405</v>
      </c>
      <c r="F7" s="542">
        <v>9557.145000000002</v>
      </c>
      <c r="G7" s="544">
        <f aca="true" t="shared" si="3" ref="G7:G33">(F7/$F$6)</f>
        <v>0.13013866836133486</v>
      </c>
      <c r="H7" s="542">
        <v>11945.771999999995</v>
      </c>
      <c r="I7" s="544">
        <f t="shared" si="1"/>
        <v>-0.1999558504883564</v>
      </c>
    </row>
    <row r="8" spans="1:9" s="545" customFormat="1" ht="18" customHeight="1">
      <c r="A8" s="541" t="s">
        <v>153</v>
      </c>
      <c r="B8" s="542">
        <v>1083.426</v>
      </c>
      <c r="C8" s="543">
        <f t="shared" si="2"/>
        <v>0.1315635381752184</v>
      </c>
      <c r="D8" s="542">
        <v>1544.7359999999999</v>
      </c>
      <c r="E8" s="544">
        <f t="shared" si="0"/>
        <v>-0.29863355291778015</v>
      </c>
      <c r="F8" s="542">
        <v>10053.100999999999</v>
      </c>
      <c r="G8" s="544">
        <f t="shared" si="3"/>
        <v>0.1368920506115585</v>
      </c>
      <c r="H8" s="542">
        <v>15152.717000000004</v>
      </c>
      <c r="I8" s="544">
        <f t="shared" si="1"/>
        <v>-0.33654796034268997</v>
      </c>
    </row>
    <row r="9" spans="1:9" s="545" customFormat="1" ht="18" customHeight="1">
      <c r="A9" s="541" t="s">
        <v>156</v>
      </c>
      <c r="B9" s="542">
        <v>1041.974</v>
      </c>
      <c r="C9" s="543">
        <f t="shared" si="2"/>
        <v>0.12652990248211232</v>
      </c>
      <c r="D9" s="542">
        <v>1193.3529999999998</v>
      </c>
      <c r="E9" s="544">
        <f t="shared" si="0"/>
        <v>-0.1268518200398373</v>
      </c>
      <c r="F9" s="542">
        <v>7248.931000000004</v>
      </c>
      <c r="G9" s="544">
        <f t="shared" si="3"/>
        <v>0.09870795382754995</v>
      </c>
      <c r="H9" s="542">
        <v>15987.981000000003</v>
      </c>
      <c r="I9" s="544">
        <f t="shared" si="1"/>
        <v>-0.5466012250077104</v>
      </c>
    </row>
    <row r="10" spans="1:9" s="545" customFormat="1" ht="18" customHeight="1">
      <c r="A10" s="541" t="s">
        <v>174</v>
      </c>
      <c r="B10" s="542">
        <v>786.255</v>
      </c>
      <c r="C10" s="543">
        <f t="shared" si="2"/>
        <v>0.09547720814154022</v>
      </c>
      <c r="D10" s="542">
        <v>752.024</v>
      </c>
      <c r="E10" s="544">
        <f t="shared" si="0"/>
        <v>0.04551849409061415</v>
      </c>
      <c r="F10" s="542">
        <v>7960.748000000002</v>
      </c>
      <c r="G10" s="544">
        <f t="shared" si="3"/>
        <v>0.1084006932907432</v>
      </c>
      <c r="H10" s="542">
        <v>8159.18</v>
      </c>
      <c r="I10" s="544">
        <f t="shared" si="1"/>
        <v>-0.02432009098953547</v>
      </c>
    </row>
    <row r="11" spans="1:9" s="545" customFormat="1" ht="18" customHeight="1">
      <c r="A11" s="541" t="s">
        <v>155</v>
      </c>
      <c r="B11" s="542">
        <v>721.6809999999999</v>
      </c>
      <c r="C11" s="543">
        <f t="shared" si="2"/>
        <v>0.08763580142421336</v>
      </c>
      <c r="D11" s="542">
        <v>521.3290000000001</v>
      </c>
      <c r="E11" s="544">
        <f t="shared" si="0"/>
        <v>0.3843100997642561</v>
      </c>
      <c r="F11" s="542">
        <v>4751.438</v>
      </c>
      <c r="G11" s="544">
        <f t="shared" si="3"/>
        <v>0.06469984646266684</v>
      </c>
      <c r="H11" s="542">
        <v>5701.426999999999</v>
      </c>
      <c r="I11" s="544">
        <f t="shared" si="1"/>
        <v>-0.16662302262223105</v>
      </c>
    </row>
    <row r="12" spans="1:9" s="545" customFormat="1" ht="18" customHeight="1">
      <c r="A12" s="541" t="s">
        <v>161</v>
      </c>
      <c r="B12" s="542">
        <v>250.207</v>
      </c>
      <c r="C12" s="543">
        <f t="shared" si="2"/>
        <v>0.030383356312481766</v>
      </c>
      <c r="D12" s="542">
        <v>148.97199999999998</v>
      </c>
      <c r="E12" s="544">
        <f t="shared" si="0"/>
        <v>0.6795572322315604</v>
      </c>
      <c r="F12" s="542">
        <v>2137.6430000000005</v>
      </c>
      <c r="G12" s="544">
        <f t="shared" si="3"/>
        <v>0.029108066629932785</v>
      </c>
      <c r="H12" s="542">
        <v>1611.4660000000001</v>
      </c>
      <c r="I12" s="544">
        <f t="shared" si="1"/>
        <v>0.32652069606184697</v>
      </c>
    </row>
    <row r="13" spans="1:9" s="545" customFormat="1" ht="18" customHeight="1">
      <c r="A13" s="541" t="s">
        <v>167</v>
      </c>
      <c r="B13" s="542">
        <v>135.76</v>
      </c>
      <c r="C13" s="543">
        <f t="shared" si="2"/>
        <v>0.016485727629452912</v>
      </c>
      <c r="D13" s="542">
        <v>176.187</v>
      </c>
      <c r="E13" s="544">
        <f t="shared" si="0"/>
        <v>-0.22945506762701007</v>
      </c>
      <c r="F13" s="542">
        <v>1556.424</v>
      </c>
      <c r="G13" s="544">
        <f t="shared" si="3"/>
        <v>0.021193666807987344</v>
      </c>
      <c r="H13" s="542">
        <v>2038.724</v>
      </c>
      <c r="I13" s="544">
        <f t="shared" si="1"/>
        <v>-0.2365695405557594</v>
      </c>
    </row>
    <row r="14" spans="1:9" s="545" customFormat="1" ht="18" customHeight="1">
      <c r="A14" s="541" t="s">
        <v>158</v>
      </c>
      <c r="B14" s="542">
        <v>118.06399999999998</v>
      </c>
      <c r="C14" s="543">
        <f t="shared" si="2"/>
        <v>0.014336851405743431</v>
      </c>
      <c r="D14" s="542">
        <v>92.138</v>
      </c>
      <c r="E14" s="544">
        <f t="shared" si="0"/>
        <v>0.28138227441446495</v>
      </c>
      <c r="F14" s="542">
        <v>779.935</v>
      </c>
      <c r="G14" s="544">
        <f t="shared" si="3"/>
        <v>0.010620295319198116</v>
      </c>
      <c r="H14" s="542">
        <v>799.0229999999999</v>
      </c>
      <c r="I14" s="544">
        <f t="shared" si="1"/>
        <v>-0.023889174654546874</v>
      </c>
    </row>
    <row r="15" spans="1:9" s="545" customFormat="1" ht="18" customHeight="1">
      <c r="A15" s="541" t="s">
        <v>160</v>
      </c>
      <c r="B15" s="542">
        <v>103.124</v>
      </c>
      <c r="C15" s="543">
        <f t="shared" si="2"/>
        <v>0.012522644196079125</v>
      </c>
      <c r="D15" s="542">
        <v>108.15</v>
      </c>
      <c r="E15" s="544">
        <f t="shared" si="0"/>
        <v>-0.04647249190938518</v>
      </c>
      <c r="F15" s="542">
        <v>872.6980000000001</v>
      </c>
      <c r="G15" s="544">
        <f t="shared" si="3"/>
        <v>0.01188343962570414</v>
      </c>
      <c r="H15" s="542">
        <v>967.871</v>
      </c>
      <c r="I15" s="544">
        <f t="shared" si="1"/>
        <v>-0.09833231907971196</v>
      </c>
    </row>
    <row r="16" spans="1:9" s="545" customFormat="1" ht="18" customHeight="1">
      <c r="A16" s="541" t="s">
        <v>162</v>
      </c>
      <c r="B16" s="542">
        <v>102.80199999999999</v>
      </c>
      <c r="C16" s="543">
        <f t="shared" si="2"/>
        <v>0.012483542809097069</v>
      </c>
      <c r="D16" s="542">
        <v>87.994</v>
      </c>
      <c r="E16" s="544">
        <f t="shared" si="0"/>
        <v>0.1682842011955359</v>
      </c>
      <c r="F16" s="542">
        <v>831.825</v>
      </c>
      <c r="G16" s="544">
        <f t="shared" si="3"/>
        <v>0.011326876154925699</v>
      </c>
      <c r="H16" s="542">
        <v>1015.2080000000004</v>
      </c>
      <c r="I16" s="544">
        <f t="shared" si="1"/>
        <v>-0.18063588939409492</v>
      </c>
    </row>
    <row r="17" spans="1:9" s="545" customFormat="1" ht="18" customHeight="1">
      <c r="A17" s="541" t="s">
        <v>159</v>
      </c>
      <c r="B17" s="542">
        <v>99.447</v>
      </c>
      <c r="C17" s="543">
        <f t="shared" si="2"/>
        <v>0.012076135500634973</v>
      </c>
      <c r="D17" s="542">
        <v>80.71799999999999</v>
      </c>
      <c r="E17" s="544">
        <f t="shared" si="0"/>
        <v>0.23203003047647375</v>
      </c>
      <c r="F17" s="542">
        <v>871.6430000000004</v>
      </c>
      <c r="G17" s="544">
        <f t="shared" si="3"/>
        <v>0.011869073798344489</v>
      </c>
      <c r="H17" s="542">
        <v>801.5939999999997</v>
      </c>
      <c r="I17" s="544">
        <f t="shared" si="1"/>
        <v>0.087387131141202</v>
      </c>
    </row>
    <row r="18" spans="1:9" s="545" customFormat="1" ht="18" customHeight="1">
      <c r="A18" s="541" t="s">
        <v>178</v>
      </c>
      <c r="B18" s="542">
        <v>83.07600000000001</v>
      </c>
      <c r="C18" s="543">
        <f t="shared" si="2"/>
        <v>0.010088157841370288</v>
      </c>
      <c r="D18" s="542">
        <v>130.314</v>
      </c>
      <c r="E18" s="544">
        <f t="shared" si="0"/>
        <v>-0.3624936691376214</v>
      </c>
      <c r="F18" s="542">
        <v>666.1629999999998</v>
      </c>
      <c r="G18" s="544">
        <f t="shared" si="3"/>
        <v>0.009071073603214335</v>
      </c>
      <c r="H18" s="542">
        <v>1140.768</v>
      </c>
      <c r="I18" s="544">
        <f t="shared" si="1"/>
        <v>-0.41603989592975976</v>
      </c>
    </row>
    <row r="19" spans="1:9" s="545" customFormat="1" ht="18" customHeight="1">
      <c r="A19" s="541" t="s">
        <v>183</v>
      </c>
      <c r="B19" s="542">
        <v>77.235</v>
      </c>
      <c r="C19" s="543">
        <f t="shared" si="2"/>
        <v>0.00937886839614611</v>
      </c>
      <c r="D19" s="542">
        <v>502.02199999999993</v>
      </c>
      <c r="E19" s="544">
        <f t="shared" si="0"/>
        <v>-0.8461521606622817</v>
      </c>
      <c r="F19" s="542">
        <v>2000.91</v>
      </c>
      <c r="G19" s="544">
        <f t="shared" si="3"/>
        <v>0.027246187319631385</v>
      </c>
      <c r="H19" s="542">
        <v>2160.864</v>
      </c>
      <c r="I19" s="544">
        <f t="shared" si="1"/>
        <v>-0.0740231685103736</v>
      </c>
    </row>
    <row r="20" spans="1:9" s="545" customFormat="1" ht="18" customHeight="1">
      <c r="A20" s="541" t="s">
        <v>181</v>
      </c>
      <c r="B20" s="542">
        <v>68.989</v>
      </c>
      <c r="C20" s="543">
        <f t="shared" si="2"/>
        <v>0.008377532877344778</v>
      </c>
      <c r="D20" s="542">
        <v>47.413</v>
      </c>
      <c r="E20" s="544">
        <f t="shared" si="0"/>
        <v>0.45506506654293144</v>
      </c>
      <c r="F20" s="542">
        <v>575.7819999999999</v>
      </c>
      <c r="G20" s="544">
        <f t="shared" si="3"/>
        <v>0.007840364747675806</v>
      </c>
      <c r="H20" s="542">
        <v>428.52600000000007</v>
      </c>
      <c r="I20" s="544">
        <f t="shared" si="1"/>
        <v>0.3436337585117353</v>
      </c>
    </row>
    <row r="21" spans="1:9" s="545" customFormat="1" ht="18" customHeight="1">
      <c r="A21" s="541" t="s">
        <v>157</v>
      </c>
      <c r="B21" s="542">
        <v>66.755</v>
      </c>
      <c r="C21" s="543">
        <f t="shared" si="2"/>
        <v>0.008106251826046915</v>
      </c>
      <c r="D21" s="542">
        <v>115.307</v>
      </c>
      <c r="E21" s="544">
        <f t="shared" si="0"/>
        <v>-0.4210672378953577</v>
      </c>
      <c r="F21" s="542">
        <v>536.4179999999998</v>
      </c>
      <c r="G21" s="544">
        <f t="shared" si="3"/>
        <v>0.00730434917593596</v>
      </c>
      <c r="H21" s="542">
        <v>891.18</v>
      </c>
      <c r="I21" s="544">
        <f t="shared" si="1"/>
        <v>-0.398081195718037</v>
      </c>
    </row>
    <row r="22" spans="1:9" s="545" customFormat="1" ht="18" customHeight="1">
      <c r="A22" s="541" t="s">
        <v>176</v>
      </c>
      <c r="B22" s="542">
        <v>58.443000000000005</v>
      </c>
      <c r="C22" s="543">
        <f t="shared" si="2"/>
        <v>0.007096901737243051</v>
      </c>
      <c r="D22" s="542">
        <v>67.156</v>
      </c>
      <c r="E22" s="544">
        <f t="shared" si="0"/>
        <v>-0.12974268866519745</v>
      </c>
      <c r="F22" s="542">
        <v>543.879</v>
      </c>
      <c r="G22" s="544">
        <f t="shared" si="3"/>
        <v>0.007405944851699376</v>
      </c>
      <c r="H22" s="542">
        <v>519.749</v>
      </c>
      <c r="I22" s="544">
        <f t="shared" si="1"/>
        <v>0.04642625575037185</v>
      </c>
    </row>
    <row r="23" spans="1:9" s="545" customFormat="1" ht="18" customHeight="1">
      <c r="A23" s="541" t="s">
        <v>200</v>
      </c>
      <c r="B23" s="542">
        <v>54.965999999999994</v>
      </c>
      <c r="C23" s="543">
        <f t="shared" si="2"/>
        <v>0.006674679617564148</v>
      </c>
      <c r="D23" s="542">
        <v>39.292</v>
      </c>
      <c r="E23" s="544">
        <f t="shared" si="0"/>
        <v>0.39891071973938685</v>
      </c>
      <c r="F23" s="542">
        <v>246.47600000000003</v>
      </c>
      <c r="G23" s="544">
        <f t="shared" si="3"/>
        <v>0.0033562385443590497</v>
      </c>
      <c r="H23" s="542">
        <v>216.251</v>
      </c>
      <c r="I23" s="544">
        <f t="shared" si="1"/>
        <v>0.13976813980050973</v>
      </c>
    </row>
    <row r="24" spans="1:9" s="545" customFormat="1" ht="18" customHeight="1">
      <c r="A24" s="541" t="s">
        <v>172</v>
      </c>
      <c r="B24" s="542">
        <v>54.10300000000001</v>
      </c>
      <c r="C24" s="543">
        <f t="shared" si="2"/>
        <v>0.006569883043137088</v>
      </c>
      <c r="D24" s="542">
        <v>50.363</v>
      </c>
      <c r="E24" s="544">
        <f t="shared" si="0"/>
        <v>0.07426086611202676</v>
      </c>
      <c r="F24" s="542">
        <v>442.88</v>
      </c>
      <c r="G24" s="544">
        <f t="shared" si="3"/>
        <v>0.006030651773502231</v>
      </c>
      <c r="H24" s="542">
        <v>472.2790000000001</v>
      </c>
      <c r="I24" s="544">
        <f t="shared" si="1"/>
        <v>-0.06224922132891808</v>
      </c>
    </row>
    <row r="25" spans="1:9" s="545" customFormat="1" ht="18" customHeight="1">
      <c r="A25" s="541" t="s">
        <v>169</v>
      </c>
      <c r="B25" s="542">
        <v>46.126999999999995</v>
      </c>
      <c r="C25" s="543">
        <f t="shared" si="2"/>
        <v>0.005601334401618845</v>
      </c>
      <c r="D25" s="542">
        <v>50.308</v>
      </c>
      <c r="E25" s="544">
        <f t="shared" si="0"/>
        <v>-0.08310805438498858</v>
      </c>
      <c r="F25" s="542">
        <v>406.06899999999996</v>
      </c>
      <c r="G25" s="544">
        <f t="shared" si="3"/>
        <v>0.005529400142282959</v>
      </c>
      <c r="H25" s="542">
        <v>442.869</v>
      </c>
      <c r="I25" s="544">
        <f t="shared" si="1"/>
        <v>-0.08309454940399996</v>
      </c>
    </row>
    <row r="26" spans="1:9" s="545" customFormat="1" ht="18" customHeight="1">
      <c r="A26" s="541" t="s">
        <v>164</v>
      </c>
      <c r="B26" s="542">
        <v>45.197</v>
      </c>
      <c r="C26" s="543">
        <f t="shared" si="2"/>
        <v>0.005488401824310425</v>
      </c>
      <c r="D26" s="542">
        <v>23.489000000000004</v>
      </c>
      <c r="E26" s="544">
        <f t="shared" si="0"/>
        <v>0.9241772744689001</v>
      </c>
      <c r="F26" s="542">
        <v>201.277</v>
      </c>
      <c r="G26" s="544">
        <f t="shared" si="3"/>
        <v>0.0027407683729570274</v>
      </c>
      <c r="H26" s="542">
        <v>277.0760000000001</v>
      </c>
      <c r="I26" s="544">
        <f t="shared" si="1"/>
        <v>-0.2735675410356728</v>
      </c>
    </row>
    <row r="27" spans="1:9" s="545" customFormat="1" ht="18" customHeight="1">
      <c r="A27" s="541" t="s">
        <v>166</v>
      </c>
      <c r="B27" s="542">
        <v>35.291</v>
      </c>
      <c r="C27" s="543">
        <f t="shared" si="2"/>
        <v>0.004285487726657503</v>
      </c>
      <c r="D27" s="542">
        <v>107.932</v>
      </c>
      <c r="E27" s="544">
        <f t="shared" si="0"/>
        <v>-0.6730256087165993</v>
      </c>
      <c r="F27" s="542">
        <v>824.4030000000002</v>
      </c>
      <c r="G27" s="544">
        <f t="shared" si="3"/>
        <v>0.011225811538183167</v>
      </c>
      <c r="H27" s="542">
        <v>1867.4280000000003</v>
      </c>
      <c r="I27" s="544">
        <f t="shared" si="1"/>
        <v>-0.5585355901271696</v>
      </c>
    </row>
    <row r="28" spans="1:9" s="545" customFormat="1" ht="18" customHeight="1">
      <c r="A28" s="541" t="s">
        <v>163</v>
      </c>
      <c r="B28" s="542">
        <v>32.613</v>
      </c>
      <c r="C28" s="543">
        <f t="shared" si="2"/>
        <v>0.003960290477160782</v>
      </c>
      <c r="D28" s="542">
        <v>39.249</v>
      </c>
      <c r="E28" s="544">
        <f t="shared" si="0"/>
        <v>-0.16907437132156244</v>
      </c>
      <c r="F28" s="542">
        <v>259.16900000000004</v>
      </c>
      <c r="G28" s="544">
        <f t="shared" si="3"/>
        <v>0.0035290778303079836</v>
      </c>
      <c r="H28" s="542">
        <v>337.4630000000001</v>
      </c>
      <c r="I28" s="544">
        <f t="shared" si="1"/>
        <v>-0.23200765713574534</v>
      </c>
    </row>
    <row r="29" spans="1:9" s="545" customFormat="1" ht="18" customHeight="1">
      <c r="A29" s="541" t="s">
        <v>165</v>
      </c>
      <c r="B29" s="542">
        <v>29.726000000000003</v>
      </c>
      <c r="C29" s="543">
        <f t="shared" si="2"/>
        <v>0.003609713755989373</v>
      </c>
      <c r="D29" s="542">
        <v>24.94</v>
      </c>
      <c r="E29" s="544">
        <f t="shared" si="0"/>
        <v>0.19190056134723332</v>
      </c>
      <c r="F29" s="542">
        <v>153.686</v>
      </c>
      <c r="G29" s="544">
        <f t="shared" si="3"/>
        <v>0.002092726581607803</v>
      </c>
      <c r="H29" s="542">
        <v>170.00900000000001</v>
      </c>
      <c r="I29" s="544">
        <f t="shared" si="1"/>
        <v>-0.09601256404072733</v>
      </c>
    </row>
    <row r="30" spans="1:9" s="545" customFormat="1" ht="18" customHeight="1">
      <c r="A30" s="541" t="s">
        <v>171</v>
      </c>
      <c r="B30" s="542">
        <v>27.962</v>
      </c>
      <c r="C30" s="543">
        <f t="shared" si="2"/>
        <v>0.0033955061577398524</v>
      </c>
      <c r="D30" s="542">
        <v>57.74700000000001</v>
      </c>
      <c r="E30" s="544">
        <f t="shared" si="0"/>
        <v>-0.5157843697508095</v>
      </c>
      <c r="F30" s="542">
        <v>256.7509999999999</v>
      </c>
      <c r="G30" s="544">
        <f t="shared" si="3"/>
        <v>0.0034961521710135265</v>
      </c>
      <c r="H30" s="542">
        <v>268.9</v>
      </c>
      <c r="I30" s="544">
        <f t="shared" si="1"/>
        <v>-0.04518036444775031</v>
      </c>
    </row>
    <row r="31" spans="1:9" s="545" customFormat="1" ht="18" customHeight="1">
      <c r="A31" s="541" t="s">
        <v>179</v>
      </c>
      <c r="B31" s="542">
        <v>27.598000000000003</v>
      </c>
      <c r="C31" s="543">
        <f t="shared" si="2"/>
        <v>0.003351304589847094</v>
      </c>
      <c r="D31" s="542">
        <v>24.775</v>
      </c>
      <c r="E31" s="544">
        <f t="shared" si="0"/>
        <v>0.1139455095862767</v>
      </c>
      <c r="F31" s="542">
        <v>214.47299999999993</v>
      </c>
      <c r="G31" s="544">
        <f t="shared" si="3"/>
        <v>0.0029204569585854936</v>
      </c>
      <c r="H31" s="542">
        <v>240.293</v>
      </c>
      <c r="I31" s="544">
        <f t="shared" si="1"/>
        <v>-0.1074521521642332</v>
      </c>
    </row>
    <row r="32" spans="1:9" s="545" customFormat="1" ht="18" customHeight="1">
      <c r="A32" s="541" t="s">
        <v>188</v>
      </c>
      <c r="B32" s="542">
        <v>26.678</v>
      </c>
      <c r="C32" s="543">
        <f t="shared" si="2"/>
        <v>0.003239586341326936</v>
      </c>
      <c r="D32" s="542">
        <v>8.06</v>
      </c>
      <c r="E32" s="544">
        <f t="shared" si="0"/>
        <v>2.309925558312655</v>
      </c>
      <c r="F32" s="542">
        <v>146.52400000000003</v>
      </c>
      <c r="G32" s="544">
        <f t="shared" si="3"/>
        <v>0.001995202358337791</v>
      </c>
      <c r="H32" s="542">
        <v>171.27400000000003</v>
      </c>
      <c r="I32" s="544">
        <f t="shared" si="1"/>
        <v>-0.14450529560820669</v>
      </c>
    </row>
    <row r="33" spans="1:9" s="545" customFormat="1" ht="18" customHeight="1" thickBot="1">
      <c r="A33" s="546" t="s">
        <v>192</v>
      </c>
      <c r="B33" s="547">
        <v>1913.406</v>
      </c>
      <c r="C33" s="548">
        <f t="shared" si="2"/>
        <v>0.2323503989434368</v>
      </c>
      <c r="D33" s="547">
        <v>2793.266</v>
      </c>
      <c r="E33" s="549">
        <f t="shared" si="0"/>
        <v>-0.314993273107538</v>
      </c>
      <c r="F33" s="547">
        <v>19341.7740000001</v>
      </c>
      <c r="G33" s="549">
        <f t="shared" si="3"/>
        <v>0.2633749631407603</v>
      </c>
      <c r="H33" s="547">
        <v>20476.553000000036</v>
      </c>
      <c r="I33" s="549">
        <f t="shared" si="1"/>
        <v>-0.05541845837040715</v>
      </c>
    </row>
    <row r="34" ht="12.75" customHeight="1">
      <c r="A34" s="255" t="s">
        <v>201</v>
      </c>
    </row>
    <row r="35" ht="12" customHeight="1">
      <c r="A35" s="255" t="s">
        <v>202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4:I65536 E34:E65536 I3:I5 E3:E5">
    <cfRule type="cellIs" priority="1" dxfId="0" operator="lessThan" stopIfTrue="1">
      <formula>0</formula>
    </cfRule>
  </conditionalFormatting>
  <conditionalFormatting sqref="E6:E33 I6:I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Septiembre 2009</dc:title>
  <dc:subject/>
  <dc:creator>79575522</dc:creator>
  <cp:keywords/>
  <dc:description/>
  <cp:lastModifiedBy>79575522</cp:lastModifiedBy>
  <dcterms:created xsi:type="dcterms:W3CDTF">2009-11-06T19:34:42Z</dcterms:created>
  <dcterms:modified xsi:type="dcterms:W3CDTF">2009-11-06T19:47:21Z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AEVVZYF6TF2M-634-26</vt:lpwstr>
  </property>
  <property fmtid="{D5CDD505-2E9C-101B-9397-08002B2CF9AE}" pid="3" name="_dlc_DocIdItemGuid">
    <vt:lpwstr>41dd0c0d-fa36-4f07-9845-3f517b1ea521</vt:lpwstr>
  </property>
  <property fmtid="{D5CDD505-2E9C-101B-9397-08002B2CF9AE}" pid="4" name="_dlc_DocIdUrl">
    <vt:lpwstr>http://bog127/AAeronautica/Estadisticas/TAereo/EOperacionales/BolPubAnte/_layouts/DocIdRedir.aspx?ID=AEVVZYF6TF2M-634-26, AEVVZYF6TF2M-634-26</vt:lpwstr>
  </property>
  <property fmtid="{D5CDD505-2E9C-101B-9397-08002B2CF9AE}" pid="5" name="Clase">
    <vt:lpwstr>Origen-Destino AÑO 2009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78.0000000000000</vt:lpwstr>
  </property>
  <property fmtid="{D5CDD505-2E9C-101B-9397-08002B2CF9AE}" pid="8" name="TaskStatus">
    <vt:lpwstr/>
  </property>
  <property fmtid="{D5CDD505-2E9C-101B-9397-08002B2CF9AE}" pid="9" name="Vigencia">
    <vt:lpwstr>2009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